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emf" ContentType="image/x-emf"/>
  <Default Extension="svg" ContentType="image/svg+xml"/>
  <Default Extension="tiff" ContentType="image/tiff"/>
  <Default Extension="tif" ContentType="image/tiff"/>
  <Default Extension="jpeg" ContentType="image/jpeg"/>
  <Default Extension="bmp" ContentType="application/x-bmp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Default Extension="gif" ContentType="image/gif"/>
  <Default Extension="jpg" ContentType="image/jpeg"/>
  <Override PartName="/xl/worksheets/sheet5.xml" ContentType="application/vnd.openxmlformats-officedocument.spreadsheetml.worksheet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app.xml" ContentType="application/vnd.openxmlformats-officedocument.extended-properties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6.xml" ContentType="application/vnd.openxmlformats-officedocument.drawing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7.xml" ContentType="application/vnd.openxmlformats-officedocument.spreadsheetml.worksheet+xml"/>
  <Override PartName="/xl/drawings/drawing1.xml" ContentType="application/vnd.openxmlformats-officedocument.drawing+xml"/>
  <Override PartName="/xl/worksheets/sheet6.xml" ContentType="application/vnd.openxmlformats-officedocument.spreadsheetml.worksheet+xml"/>
  <Override PartName="/docProps/core.xml" ContentType="application/vnd.openxmlformats-package.core-propertie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5.xml" ContentType="application/vnd.openxmlformats-officedocument.drawing+xml"/>
</Types>
</file>

<file path=_rels/.rels><?xml version="1.0" encoding="UTF-8" standalone="yes"?>
<Relationships
    xmlns="http://schemas.openxmlformats.org/package/2006/relationships"><Relationship Id="rId1" Type="http://schemas.openxmlformats.org/officeDocument/2006/relationships/extended-properties" Target="docProps/app.xml"/><Relationship Id="rId3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bookViews>
    <workbookView xWindow="2680" yWindow="1500" windowWidth="28240" windowHeight="17440" xr2:uid="{752BAC88-3D22-6345-9E5D-6A586CA68B77}"/>
  </bookViews>
  <sheets>
    <sheet name="总览" sheetId="1" r:id="rId1"/>
    <sheet name="1" sheetId="2" r:id="rId2"/>
    <sheet name="12" sheetId="3" r:id="rId3"/>
    <sheet name="14" sheetId="4" r:id="rId4"/>
    <sheet name="15" sheetId="5" r:id="rId5"/>
    <sheet name="30" sheetId="6" r:id="rId6"/>
    <sheet name="31" sheetId="7" r:id="rId7"/>
  </sheets>
  <calcPr calcId="0"/>
</workbook>
</file>

<file path=xl/sharedStrings.xml><?xml version="1.0" encoding="utf-8"?>
<sst xmlns="http://schemas.openxmlformats.org/spreadsheetml/2006/main">
  <si>
    <t>序号</t>
  </si>
  <si>
    <t>标题</t>
  </si>
  <si>
    <t>北京时间</t>
  </si>
  <si>
    <t>更新人员</t>
  </si>
  <si>
    <t>类型</t>
  </si>
  <si>
    <t>前端</t>
  </si>
  <si>
    <t>是否需要
复盘</t>
  </si>
  <si>
    <t>复盘结论</t>
  </si>
  <si>
    <t>备注</t>
  </si>
  <si>
    <t>墨西哥H5上线 (2025/03/24 13:45:00) 更新内容：
DB更新游戏内首充到账身金和免费提款额切换优化方案</t>
  </si>
  <si>
    <t>郑燕飞</t>
  </si>
  <si>
    <t>功能优化</t>
  </si>
  <si>
    <t>H5</t>
  </si>
  <si>
    <t>否</t>
  </si>
  <si>
    <t>DB更新游戏内首充到账身金和免费提款额切换优化方案</t>
  </si>
  <si>
    <t>墨西哥H5上线 (2025/03/21 17:00:00) 更新内容：
水果机，闪电，轮盘，野牛，野狼黄金，黄金派对，发财龙游戏首充到账未清除断线重连缓存bug修复。</t>
  </si>
  <si>
    <t>李欣</t>
  </si>
  <si>
    <t>BUG修复</t>
  </si>
  <si>
    <t>水果机，闪电，轮盘，野牛，野狼黄金，黄金派对，发财龙游戏首充到账未清除断线重连缓存bug修复。</t>
  </si>
  <si>
    <t>墨西哥H5上线 (2025/03/19 17:00:00) 更新内容：
1、墨西哥 pp子游戏房间更新，解决崩溃问题(全量)
</t>
  </si>
  <si>
    <t>陈苏熙</t>
  </si>
  <si>
    <t>1、墨西哥 pp子游戏房间更新，解决崩溃问题(全量)
</t>
  </si>
  <si>
    <t>墨西哥H5上线 (2025/03/19 16:30:00) 更新内容：
所有自研游戏引用引擎地址更换为 https://jugaslot.com/games/cocos_static_libs/cocos2d-js-min.js</t>
  </si>
  <si>
    <r>
      <rPr>
        <color rgb="FFFFFFFF"/>
        <sz val="10"/>
      </rPr>
      <t xml:space="preserve">所有自研游戏引用引擎地址更换为 </t>
    </r>
    <r>
      <rPr>
        <color theme="10"/>
        <u/>
        <sz val="10"/>
      </rPr>
      <t xml:space="preserve">https://jugaslot.com/games/cocos_static_libs/cocos2d-js-min.js</t>
    </r>
  </si>
  <si>
    <t xml:space="preserve"> </t>
  </si>
  <si>
    <t>墨西哥H5上线 (2025/03/18 16:30:00) 更新内容：
1、墨西哥 pp子游戏房间更新，解决崩溃问题(导入流量 40%)</t>
  </si>
  <si>
    <t>谢国良</t>
  </si>
  <si>
    <t>1、墨西哥 pp子游戏房间更新，解决崩溃问题(导入流量 40%)</t>
  </si>
  <si>
    <t>墨西哥H5上线 (2025/03/07 15:30:00) 更新内容：
1、JP 提款记录查看交互优化</t>
  </si>
  <si>
    <t>陶俊华</t>
  </si>
  <si>
    <t>1、JP 提款记录查看交互优化</t>
  </si>
  <si>
    <t>墨西哥H5上线 (2025/03/05 16:30:00) 更新内容：
"野狼黄金游戏bug修复：
1. 进房间后坐下失败导致断线重连缓存丢失；
2. 免费回合历史记录数据调整；
3. 断线重连后，总奖励从0计算。"</t>
  </si>
  <si>
    <t>"野狼黄金游戏bug修复：
1. 进房间后坐下失败导致断线重连缓存丢失；
2. 免费回合历史记录数据调整；
3. 断线重连后，总奖励从0计算。"</t>
  </si>
  <si>
    <t>墨西哥H5上线 (2025/02/28 15:00:00) 更新内容：
1、成为VIP之后的流水才参与JP统计，并用于JP抽奖</t>
  </si>
  <si>
    <t>1、成为VIP之后的流水才参与JP统计，并用于JP抽奖</t>
  </si>
  <si>
    <t>墨西哥H5上线 (2025/02/20 15:15:00) 更新内容：
1、黄金派对特殊模式异常退出可重连</t>
  </si>
  <si>
    <t>梁嘉轩,李欣</t>
  </si>
  <si>
    <t>1、黄金派对特殊模式异常退出可重连</t>
  </si>
  <si>
    <t>墨西哥H5上线 (2025/02/17 16:45:00) 更新内容：
1、救济金礼包优化，增加达到可支付金额上限处理</t>
  </si>
  <si>
    <t>1、救济金礼包优化，增加达到可支付金额上限处理</t>
  </si>
  <si>
    <t>墨西哥H5上线 (2025/02/13 17:00:00) 更新内容：
1、自研游戏保存多回合数据1个月，每次进入游戏房间清理其他游戏的回合记录</t>
  </si>
  <si>
    <t>1、自研游戏保存多回合数据1个月，每次进入游戏房间清理其他游戏的回合记录</t>
  </si>
  <si>
    <t>墨西哥H5上线 (2025/02/13 16:55:00) 更新内容：
1、自研子游戏野狼黄金新增断线重连功能</t>
  </si>
  <si>
    <t>1、自研子游戏野狼黄金新增断线重连功能</t>
  </si>
  <si>
    <t>墨西哥H5上线 (2025/02/12 18:00:00) 更新内容：
1、PG游戏发财蛇入口放开 2、PG游戏资源指向新的地址</t>
  </si>
  <si>
    <t>1、PG游戏发财蛇入口放开 2、PG游戏资源指向新的地址</t>
  </si>
  <si>
    <t>墨西哥H5上线 (2025/02/06 15:00:00) 更新内容：
1、PG游戏发财蛇入口放开 2、PG游戏资源指向新的地址</t>
  </si>
  <si>
    <t>墨西哥H5上线 (2025/02/06 15:00:00) 更新内容：
1、修复jackpot抽奖偶现抽到0的问题</t>
  </si>
  <si>
    <t>1、修复jackpot抽奖偶现抽到0的问题</t>
  </si>
  <si>
    <t>墨西哥H5上线 (2025/01/23 16:20:00) 更新内容：
1、野牛游戏获得奖金额溢出问题修复</t>
  </si>
  <si>
    <t>1、野牛游戏获得奖金额溢出问题修复</t>
  </si>
  <si>
    <t>墨西哥H5上线 (2025/01/16 17:16:00) 更新内容：
1、机器人客服号可切换备份</t>
  </si>
  <si>
    <t>谢国良,董展(Mipawn),王子金</t>
  </si>
  <si>
    <t>1、机器人客服号可切换备份</t>
  </si>
  <si>
    <t>墨西哥H5上线 (2025/01/15 16:00:00) 更新内容：
1、H5服务转移到linux服务器（全量）</t>
  </si>
  <si>
    <t>墨西哥H5上线 (2025/01/13 15:00:00) 更新内容：
1.修复充值金额有小数，在游戏房间内无法到账的问题</t>
  </si>
  <si>
    <t>墨西哥H5上线 (2025/01/11 16:30:00) 更新内容：
1. 裂变提款优化。首次：50/200+，非首次：200+</t>
  </si>
  <si>
    <t>墨西哥H5上线 (2025/01/09 18:00:00) 更新内容：
1、新增24小时发起提款失败提示
2、流水活动档位展示调整修复
3、大R客服弹窗错误点击问题修复</t>
  </si>
  <si>
    <t>梁嘉轩</t>
  </si>
  <si>
    <t>墨西哥H5上线 (2025/01/09 17:30:00) 更新内容：
1. 全量发布 修复与uc连接异常断开，重连过程中，写分等记录丢失情况</t>
  </si>
  <si>
    <t>谢国良,李欣</t>
  </si>
  <si>
    <t>墨西哥H5上线 (2025/01/08 13:56:00) 更新内容：
1、WhatsApp裂变中充值奖励数值修改</t>
  </si>
  <si>
    <t>董展</t>
  </si>
  <si>
    <t>是</t>
  </si>
  <si>
    <t>墨西哥H5上线 (2025/01/03 17:30:00) 更新内容：
1、修复crazy777游戏4次double成功后，只能获得第三次double奖励的bug</t>
  </si>
  <si>
    <t>墨西哥H5上线 (2025/01/02 17:00:00) 更新内容：
1、修复PG游戏余额不足时，刷新界面出现身金异常的bug。</t>
  </si>
  <si>
    <t>谢国良
李欣</t>
  </si>
  <si>
    <t>墨西哥H5上线 (2024/12/31 21:00:00) 更新内容：
1、goldparty特殊模式精灵显示bug修复</t>
  </si>
  <si>
    <t>王子腾</t>
  </si>
  <si>
    <t>墨西哥H5上线 (2024/12/30 15:40:00) 更新内容：
1、修复afvn大厅弹窗序列不开始的bug</t>
  </si>
  <si>
    <t>墨西哥H5上线 (2024/12/26 19:40:00) 更新内容：
1、修复游戏中时偶现大厅背景音乐的bug
2、登录页改造，直接访问时取消返回按钮</t>
  </si>
  <si>
    <t>墨西哥H5上线 (2024/12/25 16:40:00) 更新内容：
1、IOS收藏
2、afvn配置化同步</t>
  </si>
  <si>
    <t>功能</t>
  </si>
  <si>
    <t>墨西哥H5上线 (2024/12/25 11:55:00) 更新内容：
1、新增PG游戏 * 10</t>
  </si>
  <si>
    <t>谢国良
梁嘉轩</t>
  </si>
  <si>
    <t>游戏</t>
  </si>
  <si>
    <t>墨西哥H5上线 (2024/12/24 21:05:00) 更新内容：
1. JACKPOT 提款逻辑优化，加入更多提款资产值计算
2. 诱导任务增加5.0分段。新用户第三档任务流水要求翻倍
3. 大厅3.0版本修复跳转外链邮件类型添加处理逻辑</t>
  </si>
  <si>
    <t>墨西哥H5上线 (2024/12/24 19:30:00) 更新内容：
闪电游戏特殊模式断线后保存20秒</t>
  </si>
  <si>
    <t>墨西哥H5上线 (2024/12/23 16:00:00) 更新内容：
用户银行卡不可用情况下，24小时内禁止重复发起，提示更换银行卡再试</t>
  </si>
  <si>
    <t>墨西哥H5上线 (2024/12/20 16:40:00) 更新内容：
1、弹窗关闭体验优化及重置条款增加</t>
  </si>
  <si>
    <t>墨西哥H5上线 (2024/12/20 14:40:00) 更新内容：
1、圣诞限时活动</t>
  </si>
  <si>
    <t>墨西哥H5上线 (2024/12/19 14:50:00) 更新内容：
1、修复PG及PP子游戏登录程序因协议解释失败，导致用户卡在登录加载页面不动的问题</t>
  </si>
  <si>
    <t>墨西哥H5上线 (2024/12/17 16:55:00) 更新内容：
1、水果机，野牛，发财龙游戏免费模式断线后，20秒内重连会连接上免费模式，不会被清除免费模式数据</t>
  </si>
  <si>
    <t>陈苏熙
李欣
陶俊华</t>
  </si>
  <si>
    <t>墨西哥H5上线 (2024/12/16 16:10:00) 更新内容：
1、引导用户加入TG频道曝光加强</t>
  </si>
  <si>
    <t>墨西哥H5上线 (2024/12/15 18:50:00) 更新内容：
1、修复发财龙倍数显示异常问题</t>
  </si>
  <si>
    <t>墨西哥H5上线 (2024/12/13 17:00:00) 更新内容：
1、新增PG游戏 * 21</t>
  </si>
  <si>
    <t>谢国良
李欣
梁嘉轩</t>
  </si>
  <si>
    <t>墨西哥H5上线 (2024/12/12 15:30:00) 更新内容：
1、修复h5mx登出bug
2、修复jackpot抽奖后抽奖次数不更新bug
3、jp提现详情新增错误码-2（打回身金）
4、pp游戏支持菜单登出</t>
  </si>
  <si>
    <t>墨西哥H5上线 (2024/12/10 17:35:00) 更新内容：
客服OA和人工切换配置，以便紧急情况下可切换</t>
  </si>
  <si>
    <t>墨西哥H5上线 (2024/12/10 09:50:00) 更新内容：
修复PP所有子游戏，IOS手机没有音效及背景音乐的问题</t>
  </si>
  <si>
    <t>墨西哥H5上线 (2024/12/09 18:55:00) 更新内容：
APP 接入客服OA</t>
  </si>
  <si>
    <t>墨西哥H5上线 (2024/12/06 16:26:00) 更新内容：
1、客服机器人上线</t>
  </si>
  <si>
    <t>墨西哥H5上线 (2024/12/04 17:30:00) 更新内容：
1、PG多房间合并方案全面部署</t>
  </si>
  <si>
    <t>墨西哥H5上线 (2024/12/04 15:30:00) 更新内容：
1、问题账号提款限制，提款失败账号半小时内不允许重复发起</t>
  </si>
  <si>
    <t>谢国良
陶俊华</t>
  </si>
  <si>
    <t>墨西哥H5上线 (2024/12/03 17:30:00) 更新内容：
1、PG游戏小浣熊购买后重连无法继续旋转问题修复</t>
  </si>
  <si>
    <t>墨西哥H5上线 (2024/12/02 17:15:00) 更新内容：
1、修复转盘水果不下注、或下注后身金不足的情况下，也可以转动但转不停的问题</t>
  </si>
  <si>
    <t>墨西哥H5上线 (2024/11/29 17:20:00) 更新内容：
熊;2)超级高尔夫;3)江山美景图;4)钞级表情包</t>
  </si>
  <si>
    <t>墨西哥H5上线 (28/11/2024 20:30:00) 更新内容：
1、PG多房间合并方案上线5款游戏 a.假面嘉年华;b.美猴王传奇;c.发财鱼虾蟹;d.幸运草之恋,e.元素精灵</t>
  </si>
  <si>
    <t>墨西哥H5上线 (2024/11/27 20:45:00) 更新内容：
1、修复轮盘子游戏快速点击转动导致的数值闪现和错位问题</t>
  </si>
  <si>
    <t>墨西哥H5上线 (2024-11-26 18:40) 更新内容：
1、crazy777子游戏中，修复加倍成功后用户未点击收分的情况下，直接下注导致丢失奖励的bug</t>
  </si>
  <si>
    <t>墨西哥H5上线 (2024-11-26 17:30) 更新内容：
1、修复用户订阅通知填备用链接时未携带userid无法成功发放奖励的BUG
2、修复玩家切换账号时，诱导版本数值不更新的bug</t>
  </si>
  <si>
    <t>墨西哥H5上线 (2024-11-26 15:30) 更新内容：
1、修复玩家切换账号时，诱导版本数值不更新的bug</t>
  </si>
  <si>
    <t>墨西哥H5上线 (2024-11-26 11:20) 更新内容：
1、vip周薪，月薪发放时机查询调整到玩家查询每日奖金的接口，修复周薪、月薪有概率不能成功触发发放的问题</t>
  </si>
  <si>
    <t>墨西哥H5上线 (2024-11-25 21:50) 更新内容：
1、修复用户订阅通知填备用链接时未携带userid无法成功发放奖励的BUG
2、修复用户在弹窗序列中跳出后再返回时无法获得</t>
  </si>
  <si>
    <t>墨西哥H5上线 (2024-11-23 15:35) 更新内容：
修复子游戏 Crazy777 同时点击多个 Double 可能导致收分异常的问题</t>
  </si>
  <si>
    <t>墨西哥H5(2024-11-21 18:00) 更新内容：
1、修复了在PP和PG游戏中，玩家通过购买特殊模式有概率突破风控赢金币的问题</t>
  </si>
  <si>
    <t>墨西哥H5(2024-11-21 18:00) 更新内容：
1、自研子游戏加载页新增网页 LOGO 及加载动画</t>
  </si>
  <si>
    <t>墨西哥H5(2024-11-21 15:35) 更新内容：
自研游戏加载页增加AFVN LOGO显示，兼容不同域名</t>
  </si>
  <si>
    <t>墨西哥H5(2024-11-20 17:47) 更新内容：
PP回合服务优化：降低小倍率回合被重复随机到的概率</t>
  </si>
  <si>
    <t>墨西哥H5(2024-11-20 14:31) 更新内容：
所有提款，包括免费提款、JP、裂变提款（分开计数）增加1小时发起3笔的限制</t>
  </si>
  <si>
    <t>服务器</t>
  </si>
  <si>
    <t>墨西哥H5(2024-11-20 16:20) 更新内容：
1、诱导2.0提款限制增加，一小时内发起3次，超出时提示
2、诱导3.0任务1中充值任务名称优化，强调需要再次充值</t>
  </si>
  <si>
    <t>墨西哥H5 更新内容：
1、所有提款，包括免费提款、JP、裂变提款（分开计数）增加1小时发起3笔的限制</t>
  </si>
  <si>
    <t>墨西哥H5 更新内容：
1、诱导提现页新增埋点
2、提现按钮增加防止重复点击提交</t>
  </si>
  <si>
    <t>墨西哥H5 更新内容：
1、修复邮箱领取jackpot、freecash类型邮件后，点击查看详情按钮黑屏的问题</t>
  </si>
  <si>
    <t>墨西哥H5 更新内容：1、添加诱导入口信息埋点，辅助排查线上已有bug</t>
  </si>
  <si>
    <t>墨西哥H5-自研子游戏X7更新
1.自研子游戏兼容动画资源未加载完全卡住问题修复。（水果机、古罗马、雷神、闪电、万圣节、轮盘、宝藏子游戏）
2.winmx站点CF缓存加入json、atlas等通用资源配置</t>
  </si>
  <si>
    <t>墨西哥H5上线
1、'h5pemain','h5peapkmain'  墨西哥 的秘鲁注册 禁止（墨西哥&amp;秘鲁合服）</t>
  </si>
  <si>
    <r>
      <rPr>
        <rFont val="Microsoft YaHei"/>
        <sz val="10"/>
      </rPr>
      <t xml:space="preserve">墨西哥H5上线</t>
    </r>
    <r>
      <t xml:space="preserve">
</t>
    </r>
    <r>
      <rPr>
        <rFont val="Microsoft YaHei"/>
        <sz val="10"/>
      </rPr>
      <t xml:space="preserve">墨西哥同渠道手机号支持换绑</t>
    </r>
    <r>
      <t xml:space="preserve">
</t>
    </r>
    <r>
      <rPr>
        <color theme="10"/>
        <rFont val="Microsoft YaHei"/>
        <u/>
        <sz val="10"/>
      </rPr>
      <t xml:space="preserve">https://alidocs.dingtalk.com/i/nodes/G1DKw2zgV2RpvZbNszyGbmkmVB5r9YAn?utm_scene=team_space</t>
    </r>
  </si>
  <si>
    <t>墨西哥H5-自研子游戏（阿兹特克）更新
阿兹特克添加断线重连异常处理逻辑</t>
  </si>
  <si>
    <t>墨西哥H5更新
新上pp游戏150款</t>
  </si>
  <si>
    <t>墨西哥H5更新
 游客登录增加重复请求拦截，减少异常更换token的可能</t>
  </si>
  <si>
    <t>墨西哥H5更新
 1、小丑游戏跳转banner下线
 2、新增纯展示banner</t>
  </si>
  <si>
    <t>墨西哥H5更新
 1、诱导弹窗文案修复
 2、游戏资源图片更新</t>
  </si>
  <si>
    <t>墨西哥H5-自研子游戏更新
  1. 自研子游戏引擎加载页增加返回按钮</t>
  </si>
  <si>
    <t>墨西哥 H5 更新
更新内容：
1、接口优化
2、弹窗序列跳转优化
3、促销页限时首充金额展示BUG修复
4、登录token验证优化</t>
  </si>
  <si>
    <r>
      <rPr>
        <rFont val="Microsoft YaHei"/>
        <sz val="10"/>
      </rPr>
      <t xml:space="preserve">墨西哥H5-发财虎中线奖励显示异常 1.修复中线奖励显示异常问题</t>
    </r>
  </si>
  <si>
    <t xml:space="preserve">墨西哥H5MX97、H5MX93、H5MX95 墨西哥评论引流流量异常优化 </t>
  </si>
  <si>
    <t>孔祥东</t>
  </si>
  <si>
    <r>
      <rPr>
        <rFont val="Microsoft YaHei"/>
        <sz val="10"/>
      </rPr>
      <t xml:space="preserve">墨西哥H5--PG游戏回合记录db迁移</t>
    </r>
    <r>
      <rPr>
        <rFont val="Microsoft YaHei"/>
        <sz val="10"/>
      </rPr>
      <t xml:space="preserve"> </t>
    </r>
    <r>
      <rPr>
        <rFont val="Microsoft YaHei"/>
        <sz val="10"/>
      </rPr>
      <t xml:space="preserve">1.PG游戏回合记录db迁移</t>
    </r>
  </si>
  <si>
    <r>
      <rPr>
        <rFont val="Microsoft YaHei"/>
        <sz val="10"/>
      </rPr>
      <t xml:space="preserve">墨西哥H5--PG发财牛，发财鼠游戏服务迁移</t>
    </r>
    <r>
      <rPr>
        <rFont val="Microsoft YaHei"/>
        <sz val="10"/>
      </rPr>
      <t xml:space="preserve"> </t>
    </r>
    <r>
      <rPr>
        <rFont val="Microsoft YaHei"/>
        <sz val="10"/>
      </rPr>
      <t xml:space="preserve">1.PG发财牛，发财鼠游戏服务迁移到空闲服务器</t>
    </r>
    <r>
      <t xml:space="preserve">
</t>
    </r>
  </si>
  <si>
    <t xml:space="preserve">墨西哥 H5 更新
更新内容：最低充值金额BUG修复
更新时间：2024-10-21 14:50 </t>
  </si>
  <si>
    <t>墨西哥H5 - 新增信用卡支付方式，已上线</t>
  </si>
  <si>
    <t>杨楠</t>
  </si>
  <si>
    <r>
      <rPr>
        <rFont val="Microsoft YaHei"/>
        <sz val="10"/>
      </rPr>
      <t xml:space="preserve">墨西哥 H5 更新</t>
    </r>
    <r>
      <rPr>
        <rFont val="Microsoft YaHei"/>
        <sz val="10"/>
      </rPr>
      <t xml:space="preserve"> </t>
    </r>
    <r>
      <rPr>
        <rFont val="Microsoft YaHei"/>
        <sz val="10"/>
      </rPr>
      <t xml:space="preserve">游戏封面图更新</t>
    </r>
    <r>
      <t xml:space="preserve">
</t>
    </r>
  </si>
  <si>
    <t>墨西哥服务器- 提现功能提示语修改 1.玩家1小时内提现超过三次的提示语调整为 No solicite retiros con tanta frecuencia, inténtelo nuevamente más tarde.
</t>
  </si>
  <si>
    <r>
      <rPr>
        <rFont val="Microsoft YaHei"/>
        <sz val="10"/>
      </rPr>
      <t xml:space="preserve"> 墨西哥PWA落地页上线</t>
    </r>
    <r>
      <t xml:space="preserve">
</t>
    </r>
    <r>
      <rPr>
        <rFont val="Microsoft YaHei"/>
        <sz val="10"/>
      </rPr>
      <t xml:space="preserve">上线内容：</t>
    </r>
    <r>
      <rPr>
        <color theme="10"/>
        <rFont val="Microsoft YaHei"/>
        <u/>
        <sz val="10"/>
      </rPr>
      <t xml:space="preserve">https://alidocs.dingtalk.com/i/nodes/mExel2BLV54Zg0bKuXe21BvaWgk9rpMq?utm_scene=team_space</t>
    </r>
  </si>
  <si>
    <t>墨西哥客户端更新- sg_v50_邮箱优化上线
1. 邮箱一键领取优化
2. 邮箱改为分页加载解决邮件过多不显示的问题</t>
  </si>
  <si>
    <t>帅维城</t>
  </si>
  <si>
    <t>W2A</t>
  </si>
  <si>
    <r>
      <rPr>
        <rFont val="Microsoft YaHei"/>
        <sz val="10"/>
      </rPr>
      <t xml:space="preserve">墨西哥H5-子游戏更新</t>
    </r>
    <r>
      <rPr>
        <rFont val="Microsoft YaHei"/>
        <sz val="10"/>
      </rPr>
      <t xml:space="preserve"> </t>
    </r>
    <r>
      <rPr>
        <rFont val="Microsoft YaHei"/>
        <sz val="10"/>
      </rPr>
      <t xml:space="preserve">修复Azteca游戏进行期间，基础下注被修改的问题</t>
    </r>
    <r>
      <t xml:space="preserve">
</t>
    </r>
  </si>
  <si>
    <t>2024/10/15 17：50</t>
  </si>
  <si>
    <t>墨西哥H5上线
上线内容：修复邮箱列表报错和vip描述数值错误</t>
  </si>
  <si>
    <r>
      <rPr>
        <rFont val="Microsoft YaHei"/>
        <sz val="10"/>
      </rPr>
      <t xml:space="preserve">墨西哥服务器- H5 解锁卡房用户</t>
    </r>
    <r>
      <rPr>
        <rFont val="Microsoft YaHei"/>
        <sz val="10"/>
      </rPr>
      <t xml:space="preserve"> </t>
    </r>
    <r>
      <rPr>
        <rFont val="Microsoft YaHei"/>
        <sz val="10"/>
      </rPr>
      <t xml:space="preserve">1.玩家获取游戏链接前，强制将未正常离开的房间解除</t>
    </r>
    <r>
      <t xml:space="preserve">
</t>
    </r>
  </si>
  <si>
    <r>
      <rPr>
        <rFont val="Microsoft YaHei"/>
        <sz val="10"/>
      </rPr>
      <t xml:space="preserve">墨西哥服务器- H5 均衡部署</t>
    </r>
    <r>
      <rPr>
        <rFont val="Microsoft YaHei"/>
        <sz val="10"/>
      </rPr>
      <t xml:space="preserve"> </t>
    </r>
    <r>
      <rPr>
        <rFont val="Microsoft YaHei"/>
        <sz val="10"/>
      </rPr>
      <t xml:space="preserve">1.api子游戏房间部署调整</t>
    </r>
  </si>
  <si>
    <r>
      <rPr>
        <rFont val="Microsoft YaHei"/>
        <sz val="10"/>
      </rPr>
      <t xml:space="preserve">墨西哥H5上线</t>
    </r>
    <r>
      <t xml:space="preserve">
</t>
    </r>
    <r>
      <rPr>
        <rFont val="Microsoft YaHei"/>
        <sz val="10"/>
      </rPr>
      <t xml:space="preserve">上线内容：收银台AB测 尾号2和3</t>
    </r>
    <r>
      <t xml:space="preserve">
</t>
    </r>
    <r>
      <rPr>
        <color theme="10"/>
        <rFont val="Microsoft YaHei"/>
        <u/>
        <sz val="10"/>
      </rPr>
      <t xml:space="preserve">https://alidocs.dingtalk.com/i/nodes/ZX6GRezwJl7bY4dKUqP7bxzKVdqbropQ?utm_scene=team_space</t>
    </r>
  </si>
  <si>
    <t>结论
1、新老收银台并无明显成功率差距</t>
  </si>
  <si>
    <t>无效果</t>
  </si>
  <si>
    <r>
      <rPr>
        <rFont val="Microsoft YaHei"/>
        <sz val="10"/>
      </rPr>
      <t xml:space="preserve">墨西哥H5上线</t>
    </r>
    <r>
      <rPr>
        <rFont val="Microsoft YaHei"/>
        <sz val="10"/>
      </rPr>
      <t xml:space="preserve"> </t>
    </r>
    <r>
      <rPr>
        <rFont val="Microsoft YaHei"/>
        <sz val="10"/>
      </rPr>
      <t xml:space="preserve">上线内容：诱导3.0</t>
    </r>
  </si>
  <si>
    <t>墨西哥h5，诱导3.0数据
1、功能漏斗，对比巴西数据，正常
2、27日上线后，vip次留和pwa投放 首日ROAS 数据，均有稳定提升</t>
  </si>
  <si>
    <t>有效果</t>
  </si>
  <si>
    <t>墨西哥H5-邮箱优化上线
  1.更新分页加载
  2.新增一键领取功能
  3.提现界面提现次数显示错误问题修复</t>
  </si>
  <si>
    <t xml:space="preserve"> 墨西哥H5上线
上线内容：新增banner 通知用户支付方式增加OXXO</t>
  </si>
  <si>
    <t>墨西哥H5-Crazy777-BUG修复
1.修复double成功后，只到账double之前奖励的bug。
</t>
  </si>
  <si>
    <t>墨西哥上线
上线内容：修复starpay99渠道支付链接打开失败的问题</t>
  </si>
  <si>
    <t>墨西哥H5上线
上线内容： 修复裂变分享链接在telegram和facebook上参数被截断，导致没有绑定成功的bug</t>
  </si>
  <si>
    <t>墨西哥H5上线
上线内容：订阅弹窗展示BUG修复</t>
  </si>
  <si>
    <t>墨西哥H5-万圣节BUG修复
 1.修复所有小玩法出现后，客户端未展示获奖动画的问题</t>
  </si>
  <si>
    <t>墨西哥H5上线
上线内容：更新whatsapp裂变分享文案、分享广告图
上线时间：20240918 14:20</t>
  </si>
  <si>
    <t>墨西哥H5自研API游戏76款已上线</t>
  </si>
  <si>
    <t>墨西哥H5-优化及弱网场景优化
  1.优化登录流程 。
  2.修复网络不佳的情况下，偶发提示"Other clinet login."问题。
  3.涉及7个子游戏：水果机、雷神、万圣节、闪电、古罗马、宝藏。</t>
  </si>
  <si>
    <t xml:space="preserve"> 墨西哥H5上线
上线内容：修复跨域获取不到设备码时，7cslot和winmx用户信息变化的bug</t>
  </si>
  <si>
    <t xml:space="preserve"> 墨西哥H5上线
上线内容：限时首充最低输入和最低礼包金额更改为59</t>
  </si>
  <si>
    <t>墨西哥H5-PWA3.0上线
  1.全面升级
  2.API子游戏X37
  3.自研子游戏X16</t>
  </si>
  <si>
    <t>谢国良
王子腾</t>
  </si>
  <si>
    <t>墨西哥H5-野牛-修复Bug
修复免费模式展示的奖励大数值问题</t>
  </si>
  <si>
    <t>2024/08/14 17：35</t>
  </si>
  <si>
    <r>
      <rPr>
        <rFont val="Microsoft YaHei"/>
        <sz val="10"/>
      </rPr>
      <t xml:space="preserve">墨西哥服务器-V2.7.2:每日登录奖金领取优化</t>
    </r>
    <r>
      <t xml:space="preserve">
</t>
    </r>
    <r>
      <rPr>
        <rFont val="Microsoft YaHei"/>
        <sz val="10"/>
      </rPr>
      <t xml:space="preserve">1.V2.7.2:每日登录奖金领取优化，从每日零点调整为22点</t>
    </r>
    <r>
      <t xml:space="preserve">
</t>
    </r>
    <r>
      <rPr>
        <rFont val="Microsoft YaHei"/>
        <sz val="10"/>
      </rPr>
      <t xml:space="preserve">墨西哥H5上线</t>
    </r>
    <r>
      <t xml:space="preserve">
</t>
    </r>
    <r>
      <rPr>
        <rFont val="Microsoft YaHei"/>
        <sz val="10"/>
      </rPr>
      <t xml:space="preserve">上线内容：每日登录奖金领取优化</t>
    </r>
    <r>
      <t xml:space="preserve">
</t>
    </r>
    <r>
      <rPr>
        <rFont val="Microsoft YaHei"/>
        <sz val="10"/>
      </rPr>
      <t xml:space="preserve">墨西哥客户端更新(W2A)- sg_v49_移植子游戏上线和每日登录奖金领取优化 </t>
    </r>
    <r>
      <t xml:space="preserve">
</t>
    </r>
    <r>
      <rPr>
        <b/>
        <color rgb="FFEA3324"/>
        <rFont val="Microsoft YaHei"/>
        <sz val="10"/>
      </rPr>
      <t xml:space="preserve">1.每日登录奖金领取优化</t>
    </r>
    <r>
      <t xml:space="preserve">
</t>
    </r>
  </si>
  <si>
    <t>H5&amp;W2A</t>
  </si>
  <si>
    <r>
      <rPr>
        <b/>
        <rFont val="Microsoft YaHei"/>
        <sz val="10"/>
      </rPr>
      <t xml:space="preserve">1.每日登录奖金领取优化</t>
    </r>
    <r>
      <t xml:space="preserve">
</t>
    </r>
    <r>
      <rPr>
        <rFont val="Microsoft YaHei"/>
        <sz val="10"/>
      </rPr>
      <t xml:space="preserve">墨西哥，每日登陆奖励优化数据复盘，</t>
    </r>
    <r>
      <t xml:space="preserve">
</t>
    </r>
    <r>
      <rPr>
        <rFont val="Microsoft YaHei"/>
        <sz val="10"/>
      </rPr>
      <t xml:space="preserve">8月6日，登陆奖励改为22点即可领取次日</t>
    </r>
    <r>
      <t xml:space="preserve">
</t>
    </r>
    <r>
      <rPr>
        <rFont val="Microsoft YaHei"/>
        <sz val="10"/>
      </rPr>
      <t xml:space="preserve">1、8月6日之后，22/23点登陆奖励领取人数占比提升 14%</t>
    </r>
    <r>
      <t xml:space="preserve">
</t>
    </r>
    <r>
      <rPr>
        <rFont val="Microsoft YaHei"/>
        <sz val="10"/>
      </rPr>
      <t xml:space="preserve">2、8月6日之后，22/23点在线游戏人数提占比升 3%</t>
    </r>
    <r>
      <t xml:space="preserve">
</t>
    </r>
    <r>
      <rPr>
        <rFont val="Microsoft YaHei"/>
        <sz val="10"/>
      </rPr>
      <t xml:space="preserve">3、8月6日之后，22/23点在充值金额占比提升 1%</t>
    </r>
    <r>
      <t xml:space="preserve">
</t>
    </r>
    <r>
      <rPr>
        <b/>
        <rFont val="Microsoft YaHei"/>
        <sz val="10"/>
      </rPr>
      <t xml:space="preserve">结论是，调整登陆奖励领取时间，对于引导用户行为是有效果的</t>
    </r>
  </si>
  <si>
    <r>
      <rPr>
        <rFont val="Microsoft YaHei"/>
        <sz val="10"/>
      </rPr>
      <t xml:space="preserve">墨西哥H5-移植子游戏上线</t>
    </r>
    <r>
      <t xml:space="preserve">
</t>
    </r>
    <r>
      <rPr>
        <b/>
        <color rgb="FFEA3324"/>
        <rFont val="Microsoft YaHei"/>
        <sz val="10"/>
      </rPr>
      <t xml:space="preserve">Crazy777上线墨西哥H5</t>
    </r>
    <r>
      <t xml:space="preserve">
</t>
    </r>
    <r>
      <rPr>
        <b/>
        <color rgb="FFEA3324"/>
        <rFont val="Microsoft YaHei"/>
        <sz val="10"/>
      </rPr>
      <t xml:space="preserve">发财兔上线墨西哥H5</t>
    </r>
    <r>
      <t xml:space="preserve">
</t>
    </r>
    <r>
      <rPr>
        <b/>
        <color rgb="FFEA3324"/>
        <rFont val="Microsoft YaHei"/>
        <sz val="10"/>
      </rPr>
      <t xml:space="preserve">发财龙上线墨西哥H5</t>
    </r>
    <r>
      <t xml:space="preserve">
</t>
    </r>
    <r>
      <t xml:space="preserve">
</t>
    </r>
    <r>
      <rPr>
        <rFont val="Microsoft YaHei"/>
        <sz val="10"/>
      </rPr>
      <t xml:space="preserve">墨西哥客户端更新(W2A)- sg_v49_移植子游戏上线和每日登录奖金领取优化</t>
    </r>
    <r>
      <t xml:space="preserve">
</t>
    </r>
    <r>
      <rPr>
        <rFont val="Microsoft YaHei"/>
        <sz val="10"/>
      </rPr>
      <t xml:space="preserve">1.每日登录奖金领取优化</t>
    </r>
    <r>
      <t xml:space="preserve">
</t>
    </r>
    <r>
      <rPr>
        <b/>
        <color rgb="FFEA3324"/>
        <rFont val="Microsoft YaHei"/>
        <sz val="10"/>
      </rPr>
      <t xml:space="preserve">2.动物派对子游戏上线</t>
    </r>
    <r>
      <t xml:space="preserve">
</t>
    </r>
    <r>
      <rPr>
        <b/>
        <color rgb="FFEA3324"/>
        <rFont val="Microsoft YaHei"/>
        <sz val="10"/>
      </rPr>
      <t xml:space="preserve">3.Crazy777子游戏上线</t>
    </r>
    <r>
      <t xml:space="preserve">
</t>
    </r>
    <r>
      <rPr>
        <b/>
        <color rgb="FFEA3324"/>
        <rFont val="Microsoft YaHei"/>
        <sz val="10"/>
      </rPr>
      <t xml:space="preserve">4.发财兔子游戏上线</t>
    </r>
    <r>
      <t xml:space="preserve">
</t>
    </r>
    <r>
      <rPr>
        <b/>
        <color rgb="FFEA3324"/>
        <rFont val="Microsoft YaHei"/>
        <sz val="10"/>
      </rPr>
      <t xml:space="preserve">5.发财龙子游戏上线</t>
    </r>
    <r>
      <t xml:space="preserve">
</t>
    </r>
  </si>
  <si>
    <t>帅维城
陶俊华</t>
  </si>
  <si>
    <t>墨西哥于8月6日上线
动物派对，cz777，发财兔，发财龙
1、参游：动物派对 1.5%，cz777 17%，发财兔 9%，发财龙 10%
2、流水：动物派对 0.1%，cz777 1.5%，发财兔 2.5%，发财龙 2.5%
3、消耗：动物派对 0.3%，cz777 3%，发财兔 7%，发财龙 6%
4、复购：动物派对 0.2%，cz777 5.5%，发财兔 2%，发财龙 3%
5、对于整体付费数据无明显提升
结论
墨西哥新增游戏并不是特别喜欢的类型，各项数据占比均偏低，对于大盘无明显影响</t>
  </si>
  <si>
    <t xml:space="preserve">墨西哥客户端更新- sg_v48_流水规则活动上线 
 1. 流水规则界面 
  2. 邮箱优化
  3. 破产礼包, 每日礼包, 阶梯礼包, 首充礼包背景更新
  4. 广告位,公告位,内容更新
  5. 诱导2.0上线  </t>
  </si>
  <si>
    <t>墨西哥W2A 于 7月30日上线了，流水活动优化复盘（原来打小丑流水可以抽JP，现在改为8个游戏）
1、7月20-30日人均流水1336，8月1日-10日人均流水1242，-94
2、7月20-30日总付费率25.75%，8月1日-10日总付费率25.14%，-0.61%
3、7月20-30日ARPPU263，8月1日-10日ARPPU271，+7.5
4、7月20-30日JP提款率58.58%，8月1日-10日JP提款率59.88%，+1.30%
5、7月20-30日JP提款金额率14.99%，8月1日-10日JP提款金额率16.25%，+1.26%
6、8月1日-10日留存比7月20-30日高，但是因为新增量级减少，不能100%确定
结论
1、流水活动优化，仅针对W2A用户，量级较少，对于流水和付费率提升没有效果
2、流水活动优化，带来更多的JP提款，提款会使用户付费金额和留存增加</t>
  </si>
  <si>
    <t>墨西哥服务器-go版本游戏Vip流水概率丢包问题修复</t>
  </si>
  <si>
    <t>墨西哥H5-阿兹特克上线</t>
  </si>
  <si>
    <t>梁家轩</t>
  </si>
  <si>
    <t>墨西哥H5 新增登录成功的fbq埋点</t>
  </si>
  <si>
    <t>墨西哥服务器- proxyserver2服务替换</t>
  </si>
  <si>
    <t>墨西哥webp资源替换上线
1、img统一lazy loading，图片类型替换为webp
2、打包策略优化，添加dns预解析、预连接</t>
  </si>
  <si>
    <t>WEB老用户促活推送需求/Web推送(每日-活动推送、救济金)</t>
  </si>
  <si>
    <t>钱贵祥</t>
  </si>
  <si>
    <t>先待定</t>
  </si>
  <si>
    <t>巴西服务器- uc_ws服务替换</t>
  </si>
  <si>
    <t>中国时间 7月03日 16:05 , 重新开启  777ganhar.com 和 winmx.mx 的 argo 重新开启了</t>
  </si>
  <si>
    <t>1、墨西哥同步巴西修改的 bug ; 
2、pushmanager.js 、 fbpixel-h5 、source.js 的加密化发布
3、修复websocket报错问题</t>
  </si>
  <si>
    <t>墨西哥客服端-SG V47-原始森林子游戏上线 邮箱增加过期状态</t>
  </si>
  <si>
    <t>墨西哥服务器-原始森林游戏服务器上线 ###</t>
  </si>
  <si>
    <t>原始森林，人数占比9%，付费占比1-2%，对整体数据无明显影响</t>
  </si>
  <si>
    <t>仅墨西哥W2A投放</t>
  </si>
  <si>
    <t>日期</t>
  </si>
  <si>
    <t>游戏人数</t>
  </si>
  <si>
    <t>vip人均流水</t>
  </si>
  <si>
    <t>付费人数</t>
  </si>
  <si>
    <t>付费比率</t>
  </si>
  <si>
    <t>充值金额</t>
  </si>
  <si>
    <t>ARPPU</t>
  </si>
  <si>
    <t>JP提款人数</t>
  </si>
  <si>
    <t>JP提款率</t>
  </si>
  <si>
    <t>JP提款金额</t>
  </si>
  <si>
    <t>人均提款</t>
  </si>
  <si>
    <t>提款金额比率</t>
  </si>
  <si>
    <t>7月20至7月30</t>
  </si>
  <si>
    <t>8月10日至8月10日</t>
  </si>
  <si>
    <t>对比</t>
  </si>
  <si>
    <t>墨西哥，每日登陆奖励优化数据复盘，8月6日，登陆奖励改为22点即可领取次日
1、8月6日之后，22/23点登陆奖励领取人数占比提升 14%
2、8月6日之后，22/23点在线游戏人数提占比升 3%
3、8月6日之后，22/23点在充值金额占比提升 1%
结论是，调整登陆奖励领取时间，对于引导用户行为是有效果的</t>
  </si>
  <si/>
  <si>
    <t>10月8日 ，墨西哥尾号2，3使用新收银台
结论
1、新老收银台并无明显成功率差距</t>
  </si>
  <si>
    <t/>
  </si>
  <si>
    <t>10月8日 ，墨西哥尾号2，3使用新收银台</t>
  </si>
  <si>
    <t>结论</t>
  </si>
  <si>
    <t>1、新老收银台并无明显成功率差距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</si>
</sst>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yyyy/m/d h:mm:ss.0"/>
    <numFmt numFmtId="165" formatCode="yyyy/m/d h:mm:ss"/>
  </numFmts>
  <fonts count="134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u/>
      <sz val="10"/>
      <color theme="10"/>
      <name val="等线"/>
      <family val="2"/>
      <charset val="134"/>
      <scheme val="minor"/>
    </font>
    <font>
      <sz val="10"/>
      <color theme="1"/>
      <name val="等线"/>
      <family val="2"/>
      <charset val="134"/>
      <scheme val="minor"/>
    </font>
    <font>
      <sz val="10"/>
    </font>
    <font>
      <sz val="10"/>
      <name val="Microsoft YaHei"/>
    </font>
    <font>
      <b/>
      <sz val="11"/>
      <name val="Microsoft YaHei"/>
    </font>
    <font>
      <b/>
      <sz val="10"/>
    </font>
    <font>
      <sz val="10"/>
      <color rgb="FFFF0000"/>
      <name val="Microsoft YaHei"/>
    </font>
    <font>
      <sz val="10"/>
      <color rgb="FFFFFFFF"/>
    </font>
    <font>
      <b/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b/>
      <sz val="10"/>
      <name val="Microsoft YaHei"/>
    </font>
    <font>
      <b/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b/>
      <sz val="10"/>
      <name val="Microsoft YaHei"/>
    </font>
    <font>
      <sz val="10"/>
      <name val="Microsoft YaHei"/>
    </font>
    <font>
      <b/>
      <sz val="10"/>
      <name val="Microsoft YaHei"/>
    </font>
    <font>
      <sz val="10"/>
      <name val="Microsoft YaHei"/>
    </font>
    <font>
      <sz val="10"/>
      <name val="Microsoft YaHei"/>
    </font>
  </fonts>
  <fills count="5">
    <fill>
      <patternFill patternType="none"/>
    </fill>
    <fill>
      <patternFill patternType="gray125"/>
    </fill>
    <fill>
      <patternFill patternType="solid">
        <fgColor rgb="FFFFFF00"/>
      </patternFill>
    </fill>
    <fill>
      <patternFill patternType="solid">
        <fgColor rgb="FFFEE598"/>
      </patternFill>
    </fill>
    <fill>
      <patternFill patternType="solid">
        <fgColor rgb="FFFFFFFF"/>
      </patternFill>
    </fill>
  </fills>
  <borders count="8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185">
    <xf numFmtId="0" fontId="0" fillId="0" borderId="0" xfId="0">
      <alignment vertical="center"/>
    </xf>
    <xf numFmtId="0" fontId="2" fillId="0" borderId="0" xfId="1">
      <alignment vertical="center"/>
    </xf>
    <xf numFmtId="0" fontId="3" fillId="0" borderId="0" xfId="0" quotePrefix="1">
      <alignment vertical="center"/>
    </xf>
    <xf numFmtId="0" fontId="3" fillId="0" borderId="0" xfId="0">
      <alignment vertical="center" wrapText="1"/>
    </xf>
    <xf numFmtId="0" fontId="3" fillId="0" borderId="0" xfId="0">
      <alignment vertical="center"/>
    </xf>
    <xf numFmtId="0" fontId="4" fillId="0" borderId="0" xfId="0" applyFont="1">
      <alignment vertical="center"/>
    </xf>
    <xf numFmtId="0" fontId="5" fillId="0" borderId="1" xfId="0" applyFont="1" applyBorder="1" applyProtection="1">
      <alignment horizontal="center" vertical="center"/>
    </xf>
    <xf numFmtId="0" fontId="4" fillId="0" borderId="0" xfId="0" applyFont="1">
      <alignment vertical="center"/>
    </xf>
    <xf numFmtId="0" fontId="5" fillId="0" borderId="2" xfId="0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 wrapText="1"/>
    </xf>
    <xf numFmtId="0" fontId="4" fillId="0" borderId="3" xfId="0" applyFont="1" applyBorder="1" applyProtection="1">
      <alignment vertical="center"/>
    </xf>
    <xf numFmtId="0" fontId="6" fillId="0" borderId="1" xfId="0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7" fillId="0" borderId="1" xfId="0" applyFont="1" applyBorder="1" applyProtection="1">
      <alignment vertical="center"/>
    </xf>
    <xf numFmtId="0" fontId="4" fillId="0" borderId="0" xfId="0" applyFont="1">
      <alignment horizontal="center" vertical="center"/>
    </xf>
    <xf numFmtId="0" fontId="5" fillId="0" borderId="4" xfId="0" applyFont="1" applyBorder="1" applyProtection="1">
      <alignment vertical="center" wrapText="1"/>
    </xf>
    <xf numFmtId="10" fontId="5" fillId="0" borderId="1" xfId="0" applyNumberFormat="1" applyFont="1" applyBorder="1" applyProtection="1">
      <alignment horizontal="center" vertical="center"/>
    </xf>
    <xf numFmtId="0" fontId="8" fillId="2" borderId="1" xfId="0" applyFont="1" applyFill="1" applyBorder="1" applyProtection="1">
      <alignment horizontal="center" vertical="center"/>
    </xf>
    <xf numFmtId="0" fontId="5" fillId="0" borderId="5" xfId="0" applyFont="1" applyBorder="1" applyProtection="1">
      <alignment vertical="center" wrapText="1"/>
    </xf>
    <xf numFmtId="10" fontId="8" fillId="2" borderId="1" xfId="0" applyNumberFormat="1" applyFont="1" applyFill="1" applyBorder="1" applyProtection="1">
      <alignment horizontal="center" vertical="center"/>
    </xf>
    <xf numFmtId="0" fontId="5" fillId="0" borderId="6" xfId="0" applyFont="1" applyBorder="1" applyProtection="1">
      <alignment horizontal="center" vertical="center"/>
    </xf>
    <xf numFmtId="0" fontId="5" fillId="3" borderId="7" xfId="0" applyFont="1" applyFill="1" applyBorder="1" applyProtection="1">
      <alignment horizontal="center" vertical="center"/>
    </xf>
    <xf numFmtId="0" fontId="5" fillId="0" borderId="5" xfId="0" applyFont="1" applyBorder="1" applyProtection="1">
      <alignment horizontal="center" vertical="center"/>
    </xf>
    <xf numFmtId="0" fontId="5" fillId="2" borderId="1" xfId="0" applyFont="1" applyFill="1" applyBorder="1" applyProtection="1">
      <alignment horizontal="center" vertical="center"/>
    </xf>
    <xf numFmtId="10" fontId="5" fillId="2" borderId="1" xfId="0" applyNumberFormat="1" applyFont="1" applyFill="1" applyBorder="1" applyProtection="1">
      <alignment horizontal="center" vertical="center"/>
    </xf>
    <xf numFmtId="164" fontId="4" fillId="0" borderId="1" xfId="0" applyNumberFormat="1" applyFont="1" applyBorder="1" applyProtection="1">
      <alignment vertical="center"/>
    </xf>
    <xf numFmtId="164" fontId="4" fillId="0" borderId="5" xfId="0" applyNumberFormat="1" applyFont="1" applyBorder="1" applyProtection="1">
      <alignment horizontal="center" vertical="center"/>
    </xf>
    <xf numFmtId="0" fontId="4" fillId="0" borderId="1" xfId="0" applyFont="1" applyBorder="1" applyProtection="1">
      <alignment horizontal="center" vertical="center"/>
    </xf>
    <xf numFmtId="0" fontId="9" fillId="0" borderId="0" xfId="0" applyFont="1">
      <alignment vertical="center"/>
    </xf>
    <xf numFmtId="0" fontId="9" fillId="0" borderId="0" xfId="0" applyFont="1">
      <alignment vertical="center"/>
    </xf>
    <xf numFmtId="0" fontId="4" fillId="0" borderId="5" xfId="0" applyFont="1" applyBorder="1" applyProtection="1">
      <alignment horizontal="center" vertical="center"/>
    </xf>
    <xf numFmtId="0" fontId="5" fillId="0" borderId="2" xfId="0" applyFont="1" applyBorder="1" applyProtection="1">
      <alignment vertical="center" wrapText="1"/>
    </xf>
    <xf numFmtId="0" fontId="5" fillId="0" borderId="3" xfId="0" applyFont="1" applyBorder="1" applyProtection="1">
      <alignment horizontal="center" vertical="center"/>
    </xf>
    <xf numFmtId="164" fontId="4" fillId="0" borderId="7" xfId="0" applyNumberFormat="1" applyFont="1" applyBorder="1" applyProtection="1">
      <alignment horizontal="center" vertical="center"/>
    </xf>
    <xf numFmtId="0" fontId="5" fillId="0" borderId="5" xfId="0" applyFont="1" applyBorder="1" applyProtection="1">
      <alignment horizontal="center" vertical="center" wrapText="1"/>
    </xf>
    <xf numFmtId="0" fontId="4" fillId="0" borderId="7" xfId="0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 wrapText="1"/>
    </xf>
    <xf numFmtId="164" fontId="5" fillId="0" borderId="5" xfId="0" applyNumberFormat="1" applyFont="1" applyBorder="1" applyProtection="1">
      <alignment horizontal="center" vertical="center"/>
    </xf>
    <xf numFmtId="164" fontId="4" fillId="0" borderId="1" xfId="0" applyNumberFormat="1" applyFont="1" applyBorder="1" applyProtection="1">
      <alignment horizontal="left" vertical="center"/>
    </xf>
    <xf numFmtId="0" fontId="5" fillId="0" borderId="4" xfId="0" applyFont="1" applyBorder="1" applyProtection="1">
      <alignment horizontal="center" vertical="center"/>
    </xf>
    <xf numFmtId="164" fontId="4" fillId="0" borderId="1" xfId="0" applyNumberFormat="1" applyFont="1" applyBorder="1" applyProtection="1">
      <alignment horizontal="center" vertical="center"/>
    </xf>
    <xf numFmtId="0" fontId="5" fillId="3" borderId="3" xfId="0" applyFont="1" applyFill="1" applyBorder="1" applyProtection="1">
      <alignment horizontal="center" vertical="center"/>
    </xf>
    <xf numFmtId="0" fontId="7" fillId="0" borderId="3" xfId="0" applyFont="1" applyBorder="1" applyProtection="1">
      <alignment vertical="center"/>
    </xf>
    <xf numFmtId="0" fontId="4" fillId="0" borderId="1" xfId="0" applyFont="1" applyBorder="1" applyProtection="1">
      <alignment vertical="center"/>
    </xf>
    <xf numFmtId="0" fontId="5" fillId="0" borderId="0" xfId="0" applyFont="1">
      <alignment vertical="center"/>
    </xf>
    <xf numFmtId="0" fontId="5" fillId="0" borderId="0" xfId="0" applyFont="1">
      <alignment horizontal="center" vertical="center"/>
    </xf>
    <xf numFmtId="0" fontId="5" fillId="3" borderId="1" xfId="0" applyFont="1" applyFill="1" applyBorder="1" applyProtection="1">
      <alignment horizontal="center" vertical="center"/>
    </xf>
    <xf numFmtId="0" fontId="5" fillId="0" borderId="1" xfId="0" applyFont="1" applyBorder="1" applyProtection="1">
      <alignment vertical="center" wrapText="1"/>
    </xf>
    <xf numFmtId="165" fontId="5" fillId="0" borderId="1" xfId="0" applyNumberFormat="1" applyFont="1" applyBorder="1" applyProtection="1">
      <alignment horizontal="center" vertical="center"/>
    </xf>
    <xf numFmtId="0" fontId="10" fillId="0" borderId="1" xfId="0" applyFont="1" applyBorder="1" applyProtection="1">
      <alignment horizontal="left" vertical="center"/>
    </xf>
    <xf numFmtId="0" fontId="5" fillId="0" borderId="1" xfId="0" applyFont="1" applyBorder="1" applyProtection="1">
      <alignment vertical="center"/>
    </xf>
    <xf numFmtId="0" fontId="10" fillId="0" borderId="2" xfId="0" applyFont="1" applyBorder="1" applyProtection="1">
      <alignment horizontal="left" vertical="center"/>
    </xf>
    <xf numFmtId="0" fontId="5" fillId="0" borderId="5" xfId="0" applyFont="1" applyBorder="1" applyProtection="1">
      <alignment vertical="center"/>
    </xf>
    <xf numFmtId="0" fontId="5" fillId="0" borderId="7" xfId="0" applyFont="1" applyBorder="1" applyProtection="1">
      <alignment horizontal="center" vertical="center"/>
    </xf>
    <xf numFmtId="0" fontId="5" fillId="0" borderId="7" xfId="0" applyFont="1" applyBorder="1" applyProtection="1">
      <alignment vertical="center"/>
    </xf>
    <xf numFmtId="0" fontId="5" fillId="0" borderId="1" xfId="0" applyFont="1" applyBorder="1" applyProtection="1">
      <alignment horizontal="left" vertical="center"/>
    </xf>
    <xf numFmtId="164" fontId="5" fillId="0" borderId="1" xfId="0" applyNumberFormat="1" applyFont="1" applyBorder="1" applyProtection="1">
      <alignment horizontal="center" vertical="center"/>
    </xf>
    <xf numFmtId="0" fontId="5" fillId="4" borderId="1" xfId="0" applyFont="1" applyFill="1" applyBorder="1" applyProtection="1">
      <alignment vertical="center" wrapText="1"/>
    </xf>
    <xf numFmtId="164" fontId="5" fillId="4" borderId="1" xfId="0" applyNumberFormat="1" applyFont="1" applyFill="1" applyBorder="1" applyProtection="1">
      <alignment horizontal="center" vertical="center"/>
    </xf>
    <xf numFmtId="0" fontId="5" fillId="0" borderId="1" xfId="0" applyFont="1" applyBorder="1" applyProtection="1">
      <alignment vertical="center" wrapText="1"/>
    </xf>
    <xf numFmtId="164" fontId="5" fillId="0" borderId="1" xfId="0" applyNumberFormat="1" applyFont="1" applyBorder="1" applyProtection="1">
      <alignment horizontal="center" vertical="center"/>
    </xf>
    <xf numFmtId="0" fontId="11" fillId="3" borderId="7" xfId="0" applyFont="1" applyFill="1" applyBorder="1" applyProtection="1">
      <alignment horizontal="center" vertical="center" wrapText="1"/>
    </xf>
    <xf numFmtId="0" fontId="12" fillId="0" borderId="2" xfId="0" applyFont="1" applyBorder="1" applyProtection="1">
      <alignment vertical="center" wrapText="1"/>
    </xf>
    <xf numFmtId="0" fontId="13" fillId="0" borderId="2" xfId="0" applyFont="1" applyBorder="1" applyProtection="1">
      <alignment vertical="center" wrapText="1"/>
    </xf>
    <xf numFmtId="0" fontId="14" fillId="0" borderId="2" xfId="0" applyFont="1" applyBorder="1" applyProtection="1">
      <alignment vertical="center" wrapText="1"/>
    </xf>
    <xf numFmtId="0" fontId="15" fillId="0" borderId="0" xfId="0" applyFont="1">
      <alignment vertical="center" wrapText="1"/>
    </xf>
    <xf numFmtId="0" fontId="16" fillId="0" borderId="2" xfId="0" applyFont="1" applyBorder="1" applyProtection="1">
      <alignment vertical="center" wrapText="1"/>
    </xf>
    <xf numFmtId="0" fontId="17" fillId="0" borderId="2" xfId="0" applyFont="1" applyBorder="1" applyProtection="1">
      <alignment vertical="center" wrapText="1"/>
    </xf>
    <xf numFmtId="0" fontId="18" fillId="0" borderId="2" xfId="0" applyFont="1" applyBorder="1" applyProtection="1">
      <alignment vertical="center" wrapText="1"/>
    </xf>
    <xf numFmtId="0" fontId="19" fillId="0" borderId="2" xfId="0" applyFont="1" applyBorder="1" applyProtection="1">
      <alignment vertical="center" wrapText="1"/>
    </xf>
    <xf numFmtId="0" fontId="20" fillId="0" borderId="0" xfId="0" applyFont="1">
      <alignment vertical="center" wrapText="1"/>
    </xf>
    <xf numFmtId="0" fontId="21" fillId="0" borderId="4" xfId="0" applyFont="1" applyBorder="1" applyProtection="1">
      <alignment vertical="center" wrapText="1"/>
    </xf>
    <xf numFmtId="0" fontId="22" fillId="0" borderId="2" xfId="0" applyFont="1" applyBorder="1" applyProtection="1">
      <alignment vertical="center" wrapText="1"/>
    </xf>
    <xf numFmtId="0" fontId="23" fillId="0" borderId="2" xfId="0" applyFont="1" applyBorder="1" applyProtection="1">
      <alignment vertical="center" wrapText="1"/>
    </xf>
    <xf numFmtId="0" fontId="24" fillId="0" borderId="1" xfId="0" applyFont="1" applyBorder="1" applyProtection="1">
      <alignment vertical="center" wrapText="1"/>
    </xf>
    <xf numFmtId="0" fontId="25" fillId="0" borderId="1" xfId="0" applyFont="1" applyBorder="1" applyProtection="1">
      <alignment vertical="center" wrapText="1"/>
    </xf>
    <xf numFmtId="0" fontId="26" fillId="0" borderId="1" xfId="0" applyFont="1" applyBorder="1" applyProtection="1">
      <alignment vertical="center" wrapText="1"/>
    </xf>
    <xf numFmtId="0" fontId="27" fillId="0" borderId="1" xfId="0" applyFont="1" applyBorder="1" applyProtection="1">
      <alignment vertical="center" wrapText="1"/>
    </xf>
    <xf numFmtId="0" fontId="28" fillId="0" borderId="1" xfId="0" applyFont="1" applyBorder="1" applyProtection="1">
      <alignment vertical="center" wrapText="1"/>
    </xf>
    <xf numFmtId="0" fontId="29" fillId="0" borderId="1" xfId="0" applyFont="1" applyBorder="1" applyProtection="1">
      <alignment vertical="center" wrapText="1"/>
    </xf>
    <xf numFmtId="0" fontId="30" fillId="0" borderId="1" xfId="0" applyFont="1" applyBorder="1" applyProtection="1">
      <alignment vertical="center" wrapText="1"/>
    </xf>
    <xf numFmtId="0" fontId="31" fillId="0" borderId="1" xfId="0" applyFont="1" applyBorder="1" applyProtection="1">
      <alignment vertical="center" wrapText="1"/>
    </xf>
    <xf numFmtId="0" fontId="32" fillId="0" borderId="1" xfId="0" applyFont="1" applyBorder="1" applyProtection="1">
      <alignment vertical="center" wrapText="1"/>
    </xf>
    <xf numFmtId="0" fontId="33" fillId="0" borderId="1" xfId="0" applyFont="1" applyBorder="1" applyProtection="1">
      <alignment vertical="center" wrapText="1"/>
    </xf>
    <xf numFmtId="0" fontId="34" fillId="0" borderId="1" xfId="0" applyFont="1" applyBorder="1" applyProtection="1">
      <alignment vertical="center" wrapText="1"/>
    </xf>
    <xf numFmtId="0" fontId="35" fillId="0" borderId="1" xfId="0" applyFont="1" applyBorder="1" applyProtection="1">
      <alignment vertical="center" wrapText="1"/>
    </xf>
    <xf numFmtId="0" fontId="36" fillId="0" borderId="1" xfId="0" applyFont="1" applyBorder="1" applyProtection="1">
      <alignment vertical="center" wrapText="1"/>
    </xf>
    <xf numFmtId="0" fontId="37" fillId="0" borderId="1" xfId="0" applyFont="1" applyBorder="1" applyProtection="1">
      <alignment vertical="center" wrapText="1"/>
    </xf>
    <xf numFmtId="0" fontId="38" fillId="0" borderId="1" xfId="0" applyFont="1" applyBorder="1" applyProtection="1">
      <alignment vertical="center" wrapText="1"/>
    </xf>
    <xf numFmtId="0" fontId="39" fillId="0" borderId="1" xfId="0" applyFont="1" applyBorder="1" applyProtection="1">
      <alignment vertical="center" wrapText="1"/>
    </xf>
    <xf numFmtId="0" fontId="40" fillId="0" borderId="1" xfId="0" applyFont="1" applyBorder="1" applyProtection="1">
      <alignment horizontal="center" vertical="center" wrapText="1"/>
    </xf>
    <xf numFmtId="0" fontId="41" fillId="0" borderId="1" xfId="0" applyFont="1" applyBorder="1" applyProtection="1">
      <alignment vertical="center" wrapText="1"/>
    </xf>
    <xf numFmtId="0" fontId="42" fillId="0" borderId="1" xfId="0" applyFont="1" applyBorder="1" applyProtection="1">
      <alignment vertical="center" wrapText="1"/>
    </xf>
    <xf numFmtId="0" fontId="43" fillId="0" borderId="1" xfId="0" applyFont="1" applyBorder="1" applyProtection="1">
      <alignment vertical="center" wrapText="1"/>
    </xf>
    <xf numFmtId="0" fontId="44" fillId="0" borderId="1" xfId="0" applyFont="1" applyBorder="1" applyProtection="1">
      <alignment vertical="center" wrapText="1"/>
    </xf>
    <xf numFmtId="0" fontId="45" fillId="0" borderId="1" xfId="0" applyFont="1" applyBorder="1" applyProtection="1">
      <alignment vertical="center" wrapText="1"/>
    </xf>
    <xf numFmtId="0" fontId="46" fillId="0" borderId="1" xfId="0" applyFont="1" applyBorder="1" applyProtection="1">
      <alignment horizontal="center" vertical="center" wrapText="1"/>
    </xf>
    <xf numFmtId="0" fontId="47" fillId="0" borderId="1" xfId="0" applyFont="1" applyBorder="1" applyProtection="1">
      <alignment vertical="center" wrapText="1"/>
    </xf>
    <xf numFmtId="0" fontId="48" fillId="0" borderId="1" xfId="0" applyFont="1" applyBorder="1" applyProtection="1">
      <alignment vertical="center" wrapText="1"/>
    </xf>
    <xf numFmtId="0" fontId="49" fillId="0" borderId="1" xfId="0" applyFont="1" applyBorder="1" applyProtection="1">
      <alignment vertical="center" wrapText="1"/>
    </xf>
    <xf numFmtId="0" fontId="50" fillId="0" borderId="1" xfId="0" applyFont="1" applyBorder="1" applyProtection="1">
      <alignment vertical="center" wrapText="1"/>
    </xf>
    <xf numFmtId="0" fontId="51" fillId="0" borderId="5" xfId="0" applyFont="1" applyBorder="1" applyProtection="1">
      <alignment vertical="center" wrapText="1"/>
    </xf>
    <xf numFmtId="0" fontId="52" fillId="0" borderId="1" xfId="0" applyFont="1" applyBorder="1" applyProtection="1">
      <alignment vertical="center" wrapText="1"/>
    </xf>
    <xf numFmtId="0" fontId="53" fillId="0" borderId="1" xfId="0" applyFont="1" applyBorder="1" applyProtection="1">
      <alignment vertical="center" wrapText="1"/>
    </xf>
    <xf numFmtId="0" fontId="54" fillId="0" borderId="1" xfId="0" applyFont="1" applyBorder="1" applyProtection="1">
      <alignment horizontal="center" vertical="center" wrapText="1"/>
    </xf>
    <xf numFmtId="0" fontId="55" fillId="0" borderId="1" xfId="0" applyFont="1" applyBorder="1" applyProtection="1">
      <alignment vertical="center" wrapText="1"/>
    </xf>
    <xf numFmtId="0" fontId="56" fillId="0" borderId="1" xfId="0" applyFont="1" applyBorder="1" applyProtection="1">
      <alignment vertical="center" wrapText="1"/>
    </xf>
    <xf numFmtId="0" fontId="57" fillId="0" borderId="1" xfId="0" applyFont="1" applyBorder="1" applyProtection="1">
      <alignment vertical="center" wrapText="1"/>
    </xf>
    <xf numFmtId="0" fontId="58" fillId="0" borderId="1" xfId="0" applyFont="1" applyBorder="1" applyProtection="1">
      <alignment horizontal="center" vertical="center" wrapText="1"/>
    </xf>
    <xf numFmtId="0" fontId="59" fillId="0" borderId="1" xfId="0" applyFont="1" applyBorder="1" applyProtection="1">
      <alignment vertical="center" wrapText="1"/>
    </xf>
    <xf numFmtId="0" fontId="60" fillId="0" borderId="1" xfId="0" applyFont="1" applyBorder="1" applyProtection="1">
      <alignment vertical="center" wrapText="1"/>
    </xf>
    <xf numFmtId="0" fontId="61" fillId="0" borderId="1" xfId="0" applyFont="1" applyBorder="1" applyProtection="1">
      <alignment vertical="center" wrapText="1"/>
    </xf>
    <xf numFmtId="0" fontId="62" fillId="0" borderId="1" xfId="0" applyFont="1" applyBorder="1" applyProtection="1">
      <alignment vertical="center" wrapText="1"/>
    </xf>
    <xf numFmtId="0" fontId="63" fillId="0" borderId="1" xfId="0" applyFont="1" applyBorder="1" applyProtection="1">
      <alignment vertical="center" wrapText="1"/>
    </xf>
    <xf numFmtId="0" fontId="64" fillId="0" borderId="1" xfId="0" applyFont="1" applyBorder="1" applyProtection="1">
      <alignment vertical="center" wrapText="1"/>
    </xf>
    <xf numFmtId="0" fontId="65" fillId="0" borderId="1" xfId="0" applyFont="1" applyBorder="1" applyProtection="1">
      <alignment vertical="center" wrapText="1"/>
    </xf>
    <xf numFmtId="0" fontId="66" fillId="0" borderId="1" xfId="0" applyFont="1" applyBorder="1" applyProtection="1">
      <alignment horizontal="center" vertical="center" wrapText="1"/>
    </xf>
    <xf numFmtId="0" fontId="67" fillId="0" borderId="1" xfId="0" applyFont="1" applyBorder="1" applyProtection="1">
      <alignment vertical="center" wrapText="1"/>
    </xf>
    <xf numFmtId="0" fontId="68" fillId="0" borderId="1" xfId="0" applyFont="1" applyBorder="1" applyProtection="1">
      <alignment vertical="center" wrapText="1"/>
    </xf>
    <xf numFmtId="0" fontId="69" fillId="0" borderId="1" xfId="0" applyFont="1" applyBorder="1" applyProtection="1">
      <alignment vertical="center" wrapText="1"/>
    </xf>
    <xf numFmtId="0" fontId="70" fillId="0" borderId="1" xfId="0" applyFont="1" applyBorder="1" applyProtection="1">
      <alignment vertical="center" wrapText="1"/>
    </xf>
    <xf numFmtId="0" fontId="71" fillId="0" borderId="1" xfId="0" applyFont="1" applyBorder="1" applyProtection="1">
      <alignment vertical="center" wrapText="1"/>
    </xf>
    <xf numFmtId="0" fontId="72" fillId="0" borderId="1" xfId="0" applyFont="1" applyBorder="1" applyProtection="1">
      <alignment vertical="center" wrapText="1"/>
    </xf>
    <xf numFmtId="0" fontId="73" fillId="0" borderId="1" xfId="0" applyFont="1" applyBorder="1" applyProtection="1">
      <alignment vertical="center" wrapText="1"/>
    </xf>
    <xf numFmtId="0" fontId="74" fillId="0" borderId="1" xfId="0" applyFont="1" applyBorder="1" applyProtection="1">
      <alignment vertical="center" wrapText="1"/>
    </xf>
    <xf numFmtId="0" fontId="75" fillId="0" borderId="1" xfId="0" applyFont="1" applyBorder="1" applyProtection="1">
      <alignment vertical="center" wrapText="1"/>
    </xf>
    <xf numFmtId="0" fontId="76" fillId="0" borderId="1" xfId="0" applyFont="1" applyBorder="1" applyProtection="1">
      <alignment vertical="center" wrapText="1"/>
    </xf>
    <xf numFmtId="0" fontId="77" fillId="0" borderId="1" xfId="0" applyFont="1" applyBorder="1" applyProtection="1">
      <alignment vertical="center" wrapText="1"/>
    </xf>
    <xf numFmtId="0" fontId="78" fillId="0" borderId="1" xfId="0" applyFont="1" applyBorder="1" applyProtection="1">
      <alignment vertical="center" wrapText="1"/>
    </xf>
    <xf numFmtId="0" fontId="79" fillId="0" borderId="1" xfId="0" applyFont="1" applyBorder="1" applyProtection="1">
      <alignment horizontal="center" vertical="center" wrapText="1"/>
    </xf>
    <xf numFmtId="0" fontId="80" fillId="0" borderId="1" xfId="0" applyFont="1" applyBorder="1" applyProtection="1">
      <alignment vertical="center" wrapText="1"/>
    </xf>
    <xf numFmtId="0" fontId="81" fillId="0" borderId="1" xfId="0" applyFont="1" applyBorder="1" applyProtection="1">
      <alignment vertical="center" wrapText="1"/>
    </xf>
    <xf numFmtId="0" fontId="82" fillId="0" borderId="1" xfId="0" applyFont="1" applyBorder="1" applyProtection="1">
      <alignment vertical="center" wrapText="1"/>
    </xf>
    <xf numFmtId="0" fontId="83" fillId="0" borderId="1" xfId="0" applyFont="1" applyBorder="1" applyProtection="1">
      <alignment vertical="center" wrapText="1"/>
    </xf>
    <xf numFmtId="0" fontId="84" fillId="0" borderId="1" xfId="0" applyFont="1" applyBorder="1" applyProtection="1">
      <alignment vertical="center" wrapText="1"/>
    </xf>
    <xf numFmtId="0" fontId="85" fillId="0" borderId="1" xfId="0" applyFont="1" applyBorder="1" applyProtection="1">
      <alignment vertical="center" wrapText="1"/>
    </xf>
    <xf numFmtId="0" fontId="86" fillId="0" borderId="1" xfId="0" applyFont="1" applyBorder="1" applyProtection="1">
      <alignment vertical="center" wrapText="1"/>
    </xf>
    <xf numFmtId="0" fontId="87" fillId="0" borderId="1" xfId="0" applyFont="1" applyBorder="1" applyProtection="1">
      <alignment vertical="center" wrapText="1"/>
    </xf>
    <xf numFmtId="0" fontId="88" fillId="0" borderId="1" xfId="0" applyFont="1" applyBorder="1" applyProtection="1">
      <alignment vertical="center" wrapText="1"/>
    </xf>
    <xf numFmtId="0" fontId="89" fillId="0" borderId="1" xfId="0" applyFont="1" applyBorder="1" applyProtection="1">
      <alignment vertical="center" wrapText="1"/>
    </xf>
    <xf numFmtId="0" fontId="90" fillId="0" borderId="1" xfId="0" applyFont="1" applyBorder="1" applyProtection="1">
      <alignment vertical="center" wrapText="1"/>
    </xf>
    <xf numFmtId="0" fontId="91" fillId="0" borderId="1" xfId="0" applyFont="1" applyBorder="1" applyProtection="1">
      <alignment vertical="center" wrapText="1"/>
    </xf>
    <xf numFmtId="0" fontId="92" fillId="0" borderId="1" xfId="0" applyFont="1" applyBorder="1" applyProtection="1">
      <alignment vertical="center" wrapText="1"/>
    </xf>
    <xf numFmtId="0" fontId="93" fillId="0" borderId="1" xfId="0" applyFont="1" applyBorder="1" applyProtection="1">
      <alignment vertical="center" wrapText="1"/>
    </xf>
    <xf numFmtId="0" fontId="94" fillId="0" borderId="1" xfId="0" applyFont="1" applyBorder="1" applyProtection="1">
      <alignment vertical="center" wrapText="1"/>
    </xf>
    <xf numFmtId="0" fontId="95" fillId="0" borderId="1" xfId="0" applyFont="1" applyBorder="1" applyProtection="1">
      <alignment vertical="center" wrapText="1"/>
    </xf>
    <xf numFmtId="0" fontId="96" fillId="0" borderId="1" xfId="0" applyFont="1" applyBorder="1" applyProtection="1">
      <alignment vertical="center" wrapText="1"/>
    </xf>
    <xf numFmtId="0" fontId="97" fillId="0" borderId="1" xfId="0" applyFont="1" applyBorder="1" applyProtection="1">
      <alignment vertical="center" wrapText="1"/>
    </xf>
    <xf numFmtId="0" fontId="98" fillId="0" borderId="1" xfId="0" applyFont="1" applyBorder="1" applyProtection="1">
      <alignment vertical="center" wrapText="1"/>
    </xf>
    <xf numFmtId="0" fontId="99" fillId="0" borderId="1" xfId="0" applyFont="1" applyBorder="1" applyProtection="1">
      <alignment vertical="center" wrapText="1"/>
    </xf>
    <xf numFmtId="0" fontId="100" fillId="0" borderId="1" xfId="0" applyFont="1" applyBorder="1" applyProtection="1">
      <alignment vertical="center" wrapText="1"/>
    </xf>
    <xf numFmtId="0" fontId="101" fillId="0" borderId="1" xfId="0" applyFont="1" applyBorder="1" applyProtection="1">
      <alignment vertical="center" wrapText="1"/>
    </xf>
    <xf numFmtId="0" fontId="102" fillId="0" borderId="1" xfId="0" applyFont="1" applyBorder="1" applyProtection="1">
      <alignment vertical="center" wrapText="1"/>
    </xf>
    <xf numFmtId="0" fontId="103" fillId="0" borderId="1" xfId="0" applyFont="1" applyBorder="1" applyProtection="1">
      <alignment vertical="center" wrapText="1"/>
    </xf>
    <xf numFmtId="0" fontId="104" fillId="0" borderId="1" xfId="0" applyFont="1" applyBorder="1" applyProtection="1">
      <alignment vertical="center" wrapText="1"/>
    </xf>
    <xf numFmtId="0" fontId="105" fillId="0" borderId="1" xfId="0" applyFont="1" applyBorder="1" applyProtection="1">
      <alignment vertical="center" wrapText="1"/>
    </xf>
    <xf numFmtId="0" fontId="106" fillId="0" borderId="1" xfId="0" applyFont="1" applyBorder="1" applyProtection="1">
      <alignment vertical="center" wrapText="1"/>
    </xf>
    <xf numFmtId="0" fontId="107" fillId="0" borderId="1" xfId="0" applyFont="1" applyBorder="1" applyProtection="1">
      <alignment vertical="center" wrapText="1"/>
    </xf>
    <xf numFmtId="0" fontId="108" fillId="0" borderId="1" xfId="0" applyFont="1" applyBorder="1" applyProtection="1">
      <alignment horizontal="left" vertical="center" wrapText="1"/>
    </xf>
    <xf numFmtId="0" fontId="109" fillId="0" borderId="2" xfId="0" applyFont="1" applyBorder="1" applyProtection="1">
      <alignment horizontal="left" vertical="center" wrapText="1"/>
    </xf>
    <xf numFmtId="0" fontId="110" fillId="0" borderId="1" xfId="0" applyFont="1" applyBorder="1" applyProtection="1">
      <alignment vertical="center" wrapText="1"/>
    </xf>
    <xf numFmtId="0" fontId="111" fillId="0" borderId="1" xfId="0" applyFont="1" applyBorder="1" applyProtection="1">
      <alignment vertical="center" wrapText="1"/>
    </xf>
    <xf numFmtId="0" fontId="112" fillId="0" borderId="1" xfId="0" applyFont="1" applyBorder="1" applyProtection="1">
      <alignment vertical="center" wrapText="1"/>
    </xf>
    <xf numFmtId="0" fontId="113" fillId="0" borderId="1" xfId="0" applyFont="1" applyBorder="1" applyProtection="1">
      <alignment vertical="center" wrapText="1"/>
    </xf>
    <xf numFmtId="0" fontId="114" fillId="0" borderId="1" xfId="0" applyFont="1" applyBorder="1" applyProtection="1">
      <alignment vertical="center" wrapText="1"/>
    </xf>
    <xf numFmtId="0" fontId="115" fillId="0" borderId="1" xfId="0" applyFont="1" applyBorder="1" applyProtection="1">
      <alignment vertical="center" wrapText="1"/>
    </xf>
    <xf numFmtId="0" fontId="116" fillId="0" borderId="1" xfId="0" applyFont="1" applyBorder="1" applyProtection="1">
      <alignment vertical="center" wrapText="1"/>
    </xf>
    <xf numFmtId="0" fontId="117" fillId="0" borderId="1" xfId="0" applyFont="1" applyBorder="1" applyProtection="1">
      <alignment vertical="center" wrapText="1"/>
    </xf>
    <xf numFmtId="0" fontId="118" fillId="0" borderId="1" xfId="0" applyFont="1" applyBorder="1" applyProtection="1">
      <alignment vertical="center" wrapText="1"/>
    </xf>
    <xf numFmtId="0" fontId="119" fillId="0" borderId="1" xfId="0" applyFont="1" applyBorder="1" applyProtection="1">
      <alignment vertical="center" wrapText="1"/>
    </xf>
    <xf numFmtId="0" fontId="120" fillId="0" borderId="1" xfId="0" applyFont="1" applyBorder="1" applyProtection="1">
      <alignment vertical="center" wrapText="1"/>
    </xf>
    <xf numFmtId="0" fontId="121" fillId="0" borderId="1" xfId="0" applyFont="1" applyBorder="1" applyProtection="1">
      <alignment vertical="center" wrapText="1"/>
    </xf>
    <xf numFmtId="0" fontId="122" fillId="0" borderId="1" xfId="0" applyFont="1" applyBorder="1" applyProtection="1">
      <alignment horizontal="center" vertical="center" wrapText="1"/>
    </xf>
    <xf numFmtId="0" fontId="123" fillId="0" borderId="1" xfId="0" applyFont="1" applyBorder="1" applyProtection="1">
      <alignment vertical="center" wrapText="1"/>
    </xf>
    <xf numFmtId="0" fontId="124" fillId="0" borderId="1" xfId="0" applyFont="1" applyBorder="1" applyProtection="1">
      <alignment vertical="center" wrapText="1"/>
    </xf>
    <xf numFmtId="0" fontId="125" fillId="0" borderId="1" xfId="0" applyFont="1" applyBorder="1" applyProtection="1">
      <alignment horizontal="center" vertical="center" wrapText="1"/>
    </xf>
    <xf numFmtId="0" fontId="126" fillId="0" borderId="1" xfId="0" applyFont="1" applyBorder="1" applyProtection="1">
      <alignment horizontal="left" vertical="center" wrapText="1"/>
    </xf>
    <xf numFmtId="0" fontId="127" fillId="0" borderId="1" xfId="0" applyFont="1" applyBorder="1" applyProtection="1">
      <alignment vertical="center" wrapText="1"/>
    </xf>
    <xf numFmtId="0" fontId="128" fillId="0" borderId="1" xfId="0" applyFont="1" applyBorder="1" applyProtection="1">
      <alignment horizontal="center" vertical="center" wrapText="1"/>
    </xf>
    <xf numFmtId="0" fontId="129" fillId="0" borderId="1" xfId="0" applyFont="1" applyBorder="1" applyProtection="1">
      <alignment horizontal="left" vertical="center" wrapText="1"/>
    </xf>
    <xf numFmtId="0" fontId="130" fillId="0" borderId="1" xfId="0" applyFont="1" applyBorder="1" applyProtection="1">
      <alignment vertical="center" wrapText="1"/>
    </xf>
    <xf numFmtId="0" fontId="131" fillId="0" borderId="1" xfId="0" applyFont="1" applyBorder="1" applyProtection="1">
      <alignment horizontal="left" vertical="center" wrapText="1"/>
    </xf>
    <xf numFmtId="0" fontId="132" fillId="4" borderId="1" xfId="0" applyFont="1" applyFill="1" applyBorder="1" applyProtection="1">
      <alignment vertical="center" wrapText="1"/>
    </xf>
    <xf numFmtId="0" fontId="133" fillId="0" borderId="1" xfId="0" applyFont="1" applyBorder="1" applyProtection="1">
      <alignment vertical="center" wrapText="1"/>
    </xf>
  </cellXfs>
  <cellStyles count="2">
    <cellStyle name="常规" xfId="0" builtinId="0"/>
    <cellStyle name="超链接" xfId="1" builtinId="8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
    xmlns="http://schemas.openxmlformats.org/package/2006/relationships"><Relationship Id="rId3" Type="http://schemas.openxmlformats.org/officeDocument/2006/relationships/worksheet" Target="worksheets/sheet3.xml"/><Relationship Id="rId1" Type="http://schemas.openxmlformats.org/officeDocument/2006/relationships/worksheet" Target="worksheets/sheet1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2" Type="http://schemas.openxmlformats.org/officeDocument/2006/relationships/worksheet" Target="worksheets/sheet2.xml"/><Relationship Id="rId9" Type="http://schemas.openxmlformats.org/officeDocument/2006/relationships/styles" Target="styles.xml"/><Relationship Id="rId7" Type="http://schemas.openxmlformats.org/officeDocument/2006/relationships/worksheet" Target="worksheets/sheet7.xml"/><Relationship Id="rId8" Type="http://schemas.openxmlformats.org/officeDocument/2006/relationships/sharedStrings" Target="sharedStrings.xml"/><Relationship Id="rId6" Type="http://schemas.openxmlformats.org/officeDocument/2006/relationships/worksheet" Target="worksheets/sheet6.xml"/><Relationship Id="rId4" Type="http://schemas.openxmlformats.org/officeDocument/2006/relationships/worksheet" Target="worksheets/sheet4.xml"/></Relationships>
</file>

<file path=xl/drawings/_rels/drawing1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
<Relationships
    xmlns="http://schemas.openxmlformats.org/package/2006/relationships"><Relationship Id="rId4" Type="http://schemas.openxmlformats.org/officeDocument/2006/relationships/image" Target="../media/image6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5" Type="http://schemas.openxmlformats.org/officeDocument/2006/relationships/image" Target="../media/image7.png"/><Relationship Id="rId1" Type="http://schemas.openxmlformats.org/officeDocument/2006/relationships/image" Target="../media/image3.png"/></Relationships>
</file>

<file path=xl/drawings/_rels/drawing4.xml.rels><?xml version="1.0" encoding="UTF-8" standalone="yes"?>
<Relationships
    xmlns="http://schemas.openxmlformats.org/package/2006/relationships"><Relationship Id="rId2" Type="http://schemas.openxmlformats.org/officeDocument/2006/relationships/image" Target="../media/image9.png"/><Relationship Id="rId3" Type="http://schemas.openxmlformats.org/officeDocument/2006/relationships/image" Target="../media/image10.png"/><Relationship Id="rId1" Type="http://schemas.openxmlformats.org/officeDocument/2006/relationships/image" Target="../media/image8.png"/></Relationships>
</file>

<file path=xl/drawings/_rels/drawing5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1</xdr:row>
      <xdr:rowOff>276225</xdr:rowOff>
    </xdr:from>
    <xdr:ext cx="685800" cy="20955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2</xdr:row>
      <xdr:rowOff>228600</xdr:rowOff>
    </xdr:from>
    <xdr:ext cx="685800" cy="3048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6</xdr:row>
      <xdr:rowOff>257175</xdr:rowOff>
    </xdr:from>
    <xdr:ext cx="685800" cy="24765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7</xdr:row>
      <xdr:rowOff>257175</xdr:rowOff>
    </xdr:from>
    <xdr:ext cx="685800" cy="24765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8</xdr:row>
      <xdr:rowOff>257175</xdr:rowOff>
    </xdr:from>
    <xdr:ext cx="685800" cy="24765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9</xdr:row>
      <xdr:rowOff>285750</xdr:rowOff>
    </xdr:from>
    <xdr:ext cx="685800" cy="1905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10</xdr:row>
      <xdr:rowOff>219075</xdr:rowOff>
    </xdr:from>
    <xdr:ext cx="685800" cy="32385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14</xdr:row>
      <xdr:rowOff>209550</xdr:rowOff>
    </xdr:from>
    <xdr:ext cx="685800" cy="33337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15</xdr:row>
      <xdr:rowOff>209550</xdr:rowOff>
    </xdr:from>
    <xdr:ext cx="685800" cy="333375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16</xdr:row>
      <xdr:rowOff>209550</xdr:rowOff>
    </xdr:from>
    <xdr:ext cx="685800" cy="333375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1</xdr:row>
      <xdr:rowOff>0</xdr:rowOff>
    </xdr:from>
    <xdr:ext cx="10839450" cy="62992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0</xdr:colOff>
      <xdr:row>1</xdr:row>
      <xdr:rowOff>0</xdr:rowOff>
    </xdr:from>
    <xdr:ext cx="23707725" cy="421957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
    xmlns="http://schemas.openxmlformats.org/package/2006/relationships"><Relationship Id="rId2" Type="http://schemas.openxmlformats.org/officeDocument/2006/relationships/hyperlink" Target="https://alidocs.dingtalk.com/i/nodes/G1DKw2zgV2RpvZbNszyGbmkmVB5r9YAn?utm_scene=team_space" TargetMode="External"/><Relationship Id="rId3" Type="http://schemas.openxmlformats.org/officeDocument/2006/relationships/hyperlink" Target="https://alidocs.dingtalk.com/i/nodes/mExel2BLV54Zg0bKuXe21BvaWgk9rpMq?utm_scene=team_space" TargetMode="External"/><Relationship Id="rId4" Type="http://schemas.openxmlformats.org/officeDocument/2006/relationships/hyperlink" Target="https://alidocs.dingtalk.com/i/nodes/ZX6GRezwJl7bY4dKUqP7bxzKVdqbropQ?utm_scene=team_space" TargetMode="External"/><Relationship Id="rId1" Type="http://schemas.openxmlformats.org/officeDocument/2006/relationships/hyperlink" Target="https://jugaslot.com/games/cocos_static_libs/cocos2d-js-min.js" TargetMode="External"/></Relationships>
</file>

<file path=xl/worksheets/_rels/sheet2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 tabSelected="1"/>
  </sheetViews>
  <sheetFormatPr baseColWidth="10" defaultColWidth="9.9990234375" defaultRowHeight="16.5" customHeight="1"/>
  <cols>
    <col min="1" max="1" width="7.248046875"/>
    <col min="2" max="2" width="63.9990234375" customWidth="1"/>
    <col min="3" max="3" width="17.5078125" style="46"/>
    <col min="4" max="4" width="11.25"/>
    <col min="5" max="6" width="9.873046875" customWidth="1"/>
    <col min="7" max="7" width="11.25"/>
    <col min="8" max="8" width="48.984375" customWidth="1"/>
    <col min="9" max="9" width="9.2490234375"/>
  </cols>
  <sheetData>
    <row r="1" ht="27.75" customHeight="1">
      <c r="A1" s="22" t="s">
        <v>0</v>
      </c>
      <c r="B1" s="22" t="s">
        <v>1</v>
      </c>
      <c r="C1" s="22" t="s">
        <v>2</v>
      </c>
      <c r="D1" s="22" t="s">
        <v>3</v>
      </c>
      <c r="E1" s="22" t="s">
        <v>4</v>
      </c>
      <c r="F1" s="22" t="s">
        <v>5</v>
      </c>
      <c r="G1" s="62" t="s">
        <v>6</v>
      </c>
      <c r="H1" s="42" t="s">
        <v>7</v>
      </c>
      <c r="I1" s="47" t="s">
        <v>8</v>
      </c>
    </row>
    <row r="2" s="5" customFormat="1" ht="27.75" customHeight="1">
      <c r="A2" s="37"/>
      <c r="B2" s="63" t="s">
        <f>_xlfn.CONCAT("墨西哥H5上线 (",TEXT(C2,"yyyy/mm/dd hh:mm:ss"),") 更新内容：",CHAR(10),J2)</f>
        <v>9</v>
      </c>
      <c r="C2" s="41" t="n">
        <v>45740.5729166666</v>
      </c>
      <c r="D2" s="28" t="s">
        <v>10</v>
      </c>
      <c r="E2" s="33" t="s">
        <v>11</v>
      </c>
      <c r="F2" s="9" t="s">
        <v>12</v>
      </c>
      <c r="G2" s="8" t="s">
        <v>13</v>
      </c>
      <c r="H2" s="14"/>
      <c r="I2" s="11"/>
      <c r="J2" s="30" t="s">
        <v>14</v>
      </c>
    </row>
    <row r="3" s="5" customFormat="1" ht="41.25" customHeight="1">
      <c r="A3" s="37"/>
      <c r="B3" s="64" t="s">
        <f>_xlfn.CONCAT("墨西哥H5上线 (",TEXT(C3,"yyyy/mm/dd hh:mm:ss"),") 更新内容：",CHAR(10),J3)</f>
        <v>15</v>
      </c>
      <c r="C3" s="41" t="n">
        <v>45737.7083333333</v>
      </c>
      <c r="D3" s="28" t="s">
        <v>16</v>
      </c>
      <c r="E3" s="33" t="s">
        <v>17</v>
      </c>
      <c r="F3" s="9" t="s">
        <v>12</v>
      </c>
      <c r="G3" s="8" t="s">
        <v>13</v>
      </c>
      <c r="H3" s="14"/>
      <c r="I3" s="11"/>
      <c r="J3" s="30" t="s">
        <v>18</v>
      </c>
    </row>
    <row r="4" s="5" customFormat="1" ht="41.25" customHeight="1">
      <c r="A4" s="37"/>
      <c r="B4" s="65" t="s">
        <f>_xlfn.CONCAT("墨西哥H5上线 (",TEXT(C4,"yyyy/mm/dd hh:mm:ss"),") 更新内容：",CHAR(10),J4)</f>
        <v>19</v>
      </c>
      <c r="C4" s="41" t="n">
        <v>45735.7083333333</v>
      </c>
      <c r="D4" s="28" t="s">
        <v>20</v>
      </c>
      <c r="E4" s="33" t="s">
        <v>17</v>
      </c>
      <c r="F4" s="9" t="s">
        <v>12</v>
      </c>
      <c r="G4" s="8" t="s">
        <v>13</v>
      </c>
      <c r="H4" s="14"/>
      <c r="I4" s="11"/>
      <c r="J4" s="66" t="s">
        <v>21</v>
      </c>
    </row>
    <row r="5" s="5" customFormat="1" ht="41.25" customHeight="1">
      <c r="A5" s="37"/>
      <c r="B5" s="67" t="s">
        <f>_xlfn.CONCAT("墨西哥H5上线 (",TEXT(C5,"yyyy/mm/dd hh:mm:ss"),") 更新内容：",CHAR(10),J5)</f>
        <v>22</v>
      </c>
      <c r="C5" s="41" t="n">
        <v>45735.6875</v>
      </c>
      <c r="D5" s="28" t="s">
        <v>20</v>
      </c>
      <c r="E5" s="33" t="s">
        <v>17</v>
      </c>
      <c r="F5" s="9" t="s">
        <v>12</v>
      </c>
      <c r="G5" s="8" t="s">
        <v>13</v>
      </c>
      <c r="H5" s="14"/>
      <c r="I5" s="11"/>
      <c r="J5" s="30" t="s">
        <v>23</v>
      </c>
      <c r="K5" s="5" t="s">
        <v>24</v>
      </c>
    </row>
    <row r="6" s="5" customFormat="1" ht="41.25" customHeight="1">
      <c r="A6" s="37"/>
      <c r="B6" s="68" t="s">
        <f>_xlfn.CONCAT("墨西哥H5上线 (",TEXT(C6,"yyyy/mm/dd hh:mm:ss"),") 更新内容：",CHAR(10),J6)</f>
        <v>25</v>
      </c>
      <c r="C6" s="41" t="n">
        <v>45734.6875</v>
      </c>
      <c r="D6" s="15" t="s">
        <v>26</v>
      </c>
      <c r="E6" s="33" t="s">
        <v>17</v>
      </c>
      <c r="F6" s="9" t="s">
        <v>12</v>
      </c>
      <c r="G6" s="9" t="s">
        <v>13</v>
      </c>
      <c r="H6" s="43"/>
      <c r="I6" s="11"/>
      <c r="J6" s="30" t="s">
        <v>27</v>
      </c>
    </row>
    <row r="7" s="5" customFormat="1" ht="27.75" customHeight="1">
      <c r="A7" s="37"/>
      <c r="B7" s="69" t="s">
        <f>_xlfn.CONCAT("墨西哥H5上线 (",TEXT(C7,"yyyy/mm/dd hh:mm:ss"),") 更新内容：",CHAR(10),J7)</f>
        <v>28</v>
      </c>
      <c r="C7" s="34" t="n">
        <v>45723.645833333336</v>
      </c>
      <c r="D7" s="36" t="s">
        <v>29</v>
      </c>
      <c r="E7" s="33" t="s">
        <v>17</v>
      </c>
      <c r="F7" s="9" t="s">
        <v>12</v>
      </c>
      <c r="G7" s="9" t="s">
        <v>13</v>
      </c>
      <c r="H7" s="43"/>
      <c r="I7" s="11"/>
      <c r="J7" s="30" t="s">
        <v>30</v>
      </c>
    </row>
    <row r="8" s="5" customFormat="1" ht="68.25" customHeight="1">
      <c r="A8" s="37"/>
      <c r="B8" s="70" t="s">
        <f>_xlfn.CONCAT("墨西哥H5上线 (",TEXT(C8,"yyyy/mm/dd hh:mm:ss"),") 更新内容：",CHAR(10),J8)</f>
        <v>31</v>
      </c>
      <c r="C8" s="41" t="n">
        <v>45721.6875</v>
      </c>
      <c r="D8" s="28" t="s">
        <v>16</v>
      </c>
      <c r="E8" s="33" t="s">
        <v>17</v>
      </c>
      <c r="F8" s="9" t="s">
        <v>12</v>
      </c>
      <c r="G8" s="9" t="s">
        <v>13</v>
      </c>
      <c r="H8" s="43"/>
      <c r="I8" s="11"/>
      <c r="J8" s="71" t="s">
        <v>32</v>
      </c>
    </row>
    <row r="9" s="5" customFormat="1" ht="27.75" customHeight="1">
      <c r="A9" s="35"/>
      <c r="B9" s="72" t="s">
        <f>_xlfn.CONCAT("墨西哥H5上线 (",TEXT(C9,"yyyy/mm/dd hh:mm:ss"),") 更新内容：",CHAR(10),J9)</f>
        <v>33</v>
      </c>
      <c r="C9" s="41" t="n">
        <v>45716.625</v>
      </c>
      <c r="D9" s="28" t="s">
        <v>26</v>
      </c>
      <c r="E9" s="21" t="s">
        <v>11</v>
      </c>
      <c r="F9" s="23" t="s">
        <v>12</v>
      </c>
      <c r="G9" s="23" t="s">
        <v>13</v>
      </c>
      <c r="H9" s="43"/>
      <c r="I9" s="11"/>
      <c r="J9" s="30" t="s">
        <v>34</v>
      </c>
    </row>
    <row r="10" s="5" customFormat="1" ht="27.75" customHeight="1">
      <c r="A10" s="37"/>
      <c r="B10" s="73" t="s">
        <f>_xlfn.CONCAT("墨西哥H5上线 (",TEXT(C10,"yyyy/mm/dd hh:mm:ss"),") 更新内容：",CHAR(10),J10)</f>
        <v>33</v>
      </c>
      <c r="C10" s="41" t="n">
        <v>45716.625</v>
      </c>
      <c r="D10" s="28" t="s">
        <v>26</v>
      </c>
      <c r="E10" s="33" t="s">
        <v>11</v>
      </c>
      <c r="F10" s="9" t="s">
        <v>12</v>
      </c>
      <c r="G10" s="9" t="s">
        <v>13</v>
      </c>
      <c r="H10" s="43"/>
      <c r="I10" s="11"/>
      <c r="J10" s="30" t="s">
        <v>34</v>
      </c>
    </row>
    <row r="11" s="5" customFormat="1" ht="27.75" customHeight="1">
      <c r="A11" s="37"/>
      <c r="B11" s="74" t="s">
        <f>_xlfn.CONCAT("墨西哥H5上线 (",TEXT(C11,"yyyy/mm/dd hh:mm:ss"),") 更新内容：",CHAR(10),J11)</f>
        <v>35</v>
      </c>
      <c r="C11" s="41" t="n">
        <v>45708.635416666664</v>
      </c>
      <c r="D11" s="28" t="s">
        <v>36</v>
      </c>
      <c r="E11" s="33" t="s">
        <v>11</v>
      </c>
      <c r="F11" s="9" t="s">
        <v>12</v>
      </c>
      <c r="G11" s="9" t="s">
        <v>13</v>
      </c>
      <c r="H11" s="43"/>
      <c r="I11" s="11"/>
      <c r="J11" s="30" t="s">
        <v>37</v>
      </c>
    </row>
    <row r="12" s="5" customFormat="1" ht="27.75" customHeight="1">
      <c r="A12" s="37"/>
      <c r="B12" s="75" t="s">
        <f>_xlfn.CONCAT("墨西哥H5上线 (",TEXT(C12,"yyyy/mm/dd hh:mm:ss"),") 更新内容：",CHAR(10),J12)</f>
        <v>38</v>
      </c>
      <c r="C12" s="27" t="n">
        <v>45705.697916666664</v>
      </c>
      <c r="D12" s="31" t="s">
        <v>29</v>
      </c>
      <c r="E12" s="9" t="s">
        <v>11</v>
      </c>
      <c r="F12" s="9" t="s">
        <v>12</v>
      </c>
      <c r="G12" s="9" t="s">
        <v>13</v>
      </c>
      <c r="H12" s="43"/>
      <c r="I12" s="11"/>
      <c r="J12" s="30" t="s">
        <v>39</v>
      </c>
    </row>
    <row r="13" s="5" customFormat="1" ht="27.75" customHeight="1">
      <c r="A13" s="37"/>
      <c r="B13" s="76" t="s">
        <f>_xlfn.CONCAT("墨西哥H5上线 (",TEXT(C13,"yyyy/mm/dd hh:mm:ss"),") 更新内容：",CHAR(10),J13)</f>
        <v>40</v>
      </c>
      <c r="C13" s="41" t="n">
        <v>45701.708333333336</v>
      </c>
      <c r="D13" s="28" t="s">
        <v>26</v>
      </c>
      <c r="E13" s="9" t="s">
        <v>17</v>
      </c>
      <c r="F13" s="9" t="s">
        <v>12</v>
      </c>
      <c r="G13" s="9" t="s">
        <v>13</v>
      </c>
      <c r="H13" s="43"/>
      <c r="I13" s="11"/>
      <c r="J13" s="30" t="s">
        <v>41</v>
      </c>
    </row>
    <row r="14" s="5" customFormat="1" ht="27.75" customHeight="1">
      <c r="A14" s="37"/>
      <c r="B14" s="77" t="s">
        <f>_xlfn.CONCAT("墨西哥H5上线 (",TEXT(C14,"yyyy/mm/dd hh:mm:ss"),") 更新内容：",CHAR(10),J14)</f>
        <v>42</v>
      </c>
      <c r="C14" s="41" t="n">
        <v>45701.70486111111</v>
      </c>
      <c r="D14" s="28" t="s">
        <v>29</v>
      </c>
      <c r="E14" s="9" t="s">
        <v>17</v>
      </c>
      <c r="F14" s="9" t="s">
        <v>12</v>
      </c>
      <c r="G14" s="9" t="s">
        <v>13</v>
      </c>
      <c r="H14" s="43"/>
      <c r="I14" s="11"/>
      <c r="J14" s="30" t="s">
        <v>43</v>
      </c>
    </row>
    <row r="15" s="5" customFormat="1" ht="27.75" customHeight="1">
      <c r="A15" s="37"/>
      <c r="B15" s="78" t="s">
        <f>_xlfn.CONCAT("墨西哥H5上线 (",TEXT(C15,"yyyy/mm/dd hh:mm:ss"),") 更新内容：",CHAR(10),J15)</f>
        <v>44</v>
      </c>
      <c r="C15" s="41" t="n">
        <v>45700.75</v>
      </c>
      <c r="D15" s="28" t="s">
        <v>20</v>
      </c>
      <c r="E15" s="9" t="s">
        <v>17</v>
      </c>
      <c r="F15" s="9" t="s">
        <v>12</v>
      </c>
      <c r="G15" s="9" t="s">
        <v>13</v>
      </c>
      <c r="H15" s="43"/>
      <c r="I15" s="11"/>
      <c r="J15" s="30" t="s">
        <v>45</v>
      </c>
    </row>
    <row r="16" s="5" customFormat="1" ht="27.75" customHeight="1">
      <c r="A16" s="37"/>
      <c r="B16" s="79" t="s">
        <f>_xlfn.CONCAT("墨西哥H5上线 (",TEXT(C16,"yyyy/mm/dd hh:mm:ss"),") 更新内容：",CHAR(10),J16)</f>
        <v>46</v>
      </c>
      <c r="C16" s="39" t="n">
        <v>45694.625</v>
      </c>
      <c r="D16" s="28" t="s">
        <v>26</v>
      </c>
      <c r="E16" s="9" t="s">
        <v>17</v>
      </c>
      <c r="F16" s="9" t="s">
        <v>12</v>
      </c>
      <c r="G16" s="9" t="s">
        <v>13</v>
      </c>
      <c r="H16" s="43"/>
      <c r="I16" s="11"/>
      <c r="J16" s="30" t="s">
        <v>45</v>
      </c>
    </row>
    <row r="17" s="5" customFormat="1" ht="27.75" customHeight="1">
      <c r="A17" s="37"/>
      <c r="B17" s="80" t="s">
        <f>_xlfn.CONCAT("墨西哥H5上线 (",TEXT(C17,"yyyy/mm/dd hh:mm:ss"),") 更新内容：",CHAR(10),J17)</f>
        <v>47</v>
      </c>
      <c r="C17" s="39" t="n">
        <v>45694.625</v>
      </c>
      <c r="D17" s="28" t="s">
        <v>26</v>
      </c>
      <c r="E17" s="9" t="s">
        <v>17</v>
      </c>
      <c r="F17" s="9" t="s">
        <v>12</v>
      </c>
      <c r="G17" s="9" t="s">
        <v>13</v>
      </c>
      <c r="H17" s="43"/>
      <c r="I17" s="11"/>
      <c r="J17" s="30" t="s">
        <v>48</v>
      </c>
    </row>
    <row r="18" s="5" customFormat="1" ht="27.75" customHeight="1">
      <c r="A18" s="37"/>
      <c r="B18" s="81" t="s">
        <f>_xlfn.CONCAT("墨西哥H5上线 (",TEXT(C18,"yyyy/mm/dd hh:mm:ss"),") 更新内容：",CHAR(10),J18)</f>
        <v>49</v>
      </c>
      <c r="C18" s="41" t="n">
        <v>45680.680555555555</v>
      </c>
      <c r="D18" s="28" t="s">
        <v>26</v>
      </c>
      <c r="E18" s="9" t="s">
        <v>17</v>
      </c>
      <c r="F18" s="9" t="s">
        <v>12</v>
      </c>
      <c r="G18" s="9" t="s">
        <v>13</v>
      </c>
      <c r="H18" s="43"/>
      <c r="I18" s="11"/>
      <c r="J18" s="30" t="s">
        <v>50</v>
      </c>
    </row>
    <row r="19" s="5" customFormat="1" ht="27.75" customHeight="1">
      <c r="A19" s="37"/>
      <c r="B19" s="82" t="s">
        <f>_xlfn.CONCAT("墨西哥H5上线 (",TEXT(C19,"yyyy/mm/dd hh:mm:ss"),") 更新内容：",CHAR(10),J19)</f>
        <v>51</v>
      </c>
      <c r="C19" s="41" t="n">
        <v>45673.71944444445</v>
      </c>
      <c r="D19" s="28" t="s">
        <v>52</v>
      </c>
      <c r="E19" s="9" t="s">
        <v>11</v>
      </c>
      <c r="F19" s="9" t="s">
        <v>12</v>
      </c>
      <c r="G19" s="9" t="s">
        <v>13</v>
      </c>
      <c r="H19" s="43"/>
      <c r="I19" s="11"/>
      <c r="J19" s="29" t="s">
        <v>53</v>
      </c>
    </row>
    <row r="20" s="5" customFormat="1" ht="27.75" customHeight="1">
      <c r="A20" s="37"/>
      <c r="B20" s="83" t="s">
        <f>_xlfn.CONCAT("墨西哥H5上线 (",TEXT(C20,"yyyy/mm/dd hh:mm:ss"),") 更新内容：",CHAR(10),"1、H5服务转移到linux服务器（全量）")</f>
        <v>54</v>
      </c>
      <c r="C20" s="41" t="n">
        <v>45672.666666666664</v>
      </c>
      <c r="D20" s="28" t="s">
        <v>26</v>
      </c>
      <c r="E20" s="9" t="s">
        <v>11</v>
      </c>
      <c r="F20" s="9" t="s">
        <v>12</v>
      </c>
      <c r="G20" s="9" t="s">
        <v>13</v>
      </c>
      <c r="H20" s="43"/>
      <c r="I20" s="11"/>
    </row>
    <row r="21" s="5" customFormat="1" ht="27.75" customHeight="1">
      <c r="A21" s="37"/>
      <c r="B21" s="84" t="s">
        <f>_xlfn.CONCAT("墨西哥H5上线 (",TEXT(C21,"yyyy/mm/dd hh:mm:ss"),") 更新内容：",CHAR(10),"1.修复充值金额有小数，在游戏房间内无法到账的问题")</f>
        <v>55</v>
      </c>
      <c r="C21" s="41" t="n">
        <v>45670.625</v>
      </c>
      <c r="D21" s="28" t="s">
        <v>26</v>
      </c>
      <c r="E21" s="9" t="s">
        <v>17</v>
      </c>
      <c r="F21" s="9" t="s">
        <v>12</v>
      </c>
      <c r="G21" s="9" t="s">
        <v>13</v>
      </c>
      <c r="H21" s="43"/>
      <c r="I21" s="11"/>
    </row>
    <row r="22" s="5" customFormat="1" ht="27.75" customHeight="1">
      <c r="A22" s="37"/>
      <c r="B22" s="85" t="s">
        <f>_xlfn.CONCAT("墨西哥H5上线 (",TEXT(C22,"yyyy/mm/dd hh:mm:ss"),") 更新内容：",CHAR(10),"1. 裂变提款优化。首次：50/200+，非首次：200+")</f>
        <v>56</v>
      </c>
      <c r="C22" s="41" t="n">
        <v>45668.6875</v>
      </c>
      <c r="D22" s="28" t="s">
        <v>26</v>
      </c>
      <c r="E22" s="9" t="s">
        <v>17</v>
      </c>
      <c r="F22" s="9" t="s">
        <v>12</v>
      </c>
      <c r="G22" s="9" t="s">
        <v>13</v>
      </c>
      <c r="H22" s="43"/>
      <c r="I22" s="11"/>
    </row>
    <row r="23" s="5" customFormat="1" ht="54.75" customHeight="1">
      <c r="A23" s="37"/>
      <c r="B23" s="86" t="s">
        <f>_xlfn.CONCAT("墨西哥H5上线 (",TEXT(C23,"yyyy/mm/dd hh:mm:ss"),") 更新内容：",CHAR(10),"1、新增24小时发起提款失败提示
2、流水活动档位展示调整修复
3、大R客服弹窗错误点击问题修复")</f>
        <v>57</v>
      </c>
      <c r="C23" s="41" t="n">
        <v>45666.75</v>
      </c>
      <c r="D23" s="28" t="s">
        <v>58</v>
      </c>
      <c r="E23" s="9" t="s">
        <v>17</v>
      </c>
      <c r="F23" s="9" t="s">
        <v>12</v>
      </c>
      <c r="G23" s="9" t="s">
        <v>13</v>
      </c>
      <c r="H23" s="43"/>
      <c r="I23" s="11"/>
    </row>
    <row r="24" s="5" customFormat="1" ht="27.75" customHeight="1">
      <c r="A24" s="37"/>
      <c r="B24" s="87" t="s">
        <f>_xlfn.CONCAT("墨西哥H5上线 (",TEXT(C24,"yyyy/mm/dd hh:mm:ss"),") 更新内容：",CHAR(10),"1. 全量发布 修复与uc连接异常断开，重连过程中，写分等记录丢失情况")</f>
        <v>59</v>
      </c>
      <c r="C24" s="26" t="n">
        <v>45666.729166666664</v>
      </c>
      <c r="D24" s="44" t="s">
        <v>60</v>
      </c>
      <c r="E24" s="9" t="s">
        <v>17</v>
      </c>
      <c r="F24" s="9" t="s">
        <v>12</v>
      </c>
      <c r="G24" s="9" t="s">
        <v>13</v>
      </c>
      <c r="H24" s="43"/>
      <c r="I24" s="11"/>
    </row>
    <row r="25" s="5" customFormat="1" ht="27.75" customHeight="1">
      <c r="A25" s="37"/>
      <c r="B25" s="88" t="s">
        <f>_xlfn.CONCAT("墨西哥H5上线 (",TEXT(C25,"yyyy/mm/dd hh:mm:ss"),") 更新内容：",CHAR(10),"1、WhatsApp裂变中充值奖励数值修改")</f>
        <v>61</v>
      </c>
      <c r="C25" s="26" t="n">
        <v>45665.580555555556</v>
      </c>
      <c r="D25" s="28" t="s">
        <v>62</v>
      </c>
      <c r="E25" s="9" t="s">
        <v>11</v>
      </c>
      <c r="F25" s="9" t="s">
        <v>12</v>
      </c>
      <c r="G25" s="9" t="s">
        <v>63</v>
      </c>
      <c r="H25" s="43"/>
      <c r="I25" s="11"/>
    </row>
    <row r="26" s="5" customFormat="1" ht="27.75" customHeight="1">
      <c r="A26" s="37"/>
      <c r="B26" s="89" t="s">
        <f>_xlfn.CONCAT("墨西哥H5上线 (",TEXT(C26,"yyyy/mm/dd hh:mm:ss"),") 更新内容：",CHAR(10),"1、修复crazy777游戏4次double成功后，只能获得第三次double奖励的bug")</f>
        <v>64</v>
      </c>
      <c r="C26" s="41" t="n">
        <v>45660.7291666666</v>
      </c>
      <c r="D26" s="28" t="s">
        <v>16</v>
      </c>
      <c r="E26" s="9" t="s">
        <v>17</v>
      </c>
      <c r="F26" s="9" t="s">
        <v>12</v>
      </c>
      <c r="G26" s="9" t="s">
        <v>13</v>
      </c>
      <c r="H26" s="43"/>
      <c r="I26" s="11"/>
    </row>
    <row r="27" s="5" customFormat="1" ht="27.75" customHeight="1">
      <c r="A27" s="37"/>
      <c r="B27" s="90" t="s">
        <f>_xlfn.CONCAT("墨西哥H5上线 (",TEXT(C27,"yyyy/mm/dd hh:mm:ss"),") 更新内容：",CHAR(10),"1、修复PG游戏余额不足时，刷新界面出现身金异常的bug。")</f>
        <v>65</v>
      </c>
      <c r="C27" s="26" t="n">
        <v>45659.708333333336</v>
      </c>
      <c r="D27" s="91" t="s">
        <v>66</v>
      </c>
      <c r="E27" s="9" t="s">
        <v>17</v>
      </c>
      <c r="F27" s="9" t="s">
        <v>12</v>
      </c>
      <c r="G27" s="9" t="s">
        <v>13</v>
      </c>
      <c r="H27" s="43"/>
      <c r="I27" s="11"/>
    </row>
    <row r="28" s="5" customFormat="1" ht="27.75" customHeight="1">
      <c r="A28" s="37"/>
      <c r="B28" s="92" t="s">
        <f>_xlfn.CONCAT("墨西哥H5上线 (",TEXT(C28,"yyyy/mm/dd hh:mm:ss"),") 更新内容：",CHAR(10),"1、goldparty特殊模式精灵显示bug修复")</f>
        <v>67</v>
      </c>
      <c r="C28" s="26" t="n">
        <v>45657.875</v>
      </c>
      <c r="D28" s="9" t="s">
        <v>68</v>
      </c>
      <c r="E28" s="9" t="s">
        <v>17</v>
      </c>
      <c r="F28" s="9" t="s">
        <v>12</v>
      </c>
      <c r="G28" s="9" t="s">
        <v>13</v>
      </c>
      <c r="H28" s="43"/>
      <c r="I28" s="11"/>
    </row>
    <row r="29" s="5" customFormat="1" ht="27.75" customHeight="1">
      <c r="A29" s="37"/>
      <c r="B29" s="93" t="s">
        <f>_xlfn.CONCAT("墨西哥H5上线 (",TEXT(C29,"yyyy/mm/dd hh:mm:ss"),") 更新内容：",CHAR(10),"1、修复afvn大厅弹窗序列不开始的bug")</f>
        <v>69</v>
      </c>
      <c r="C29" s="26" t="n">
        <v>45656.6527777777</v>
      </c>
      <c r="D29" s="9" t="s">
        <v>68</v>
      </c>
      <c r="E29" s="9" t="s">
        <v>17</v>
      </c>
      <c r="F29" s="9" t="s">
        <v>12</v>
      </c>
      <c r="G29" s="9" t="s">
        <v>13</v>
      </c>
      <c r="H29" s="43"/>
      <c r="I29" s="11"/>
    </row>
    <row r="30" s="5" customFormat="1" ht="41.25" customHeight="1">
      <c r="A30" s="37"/>
      <c r="B30" s="94" t="s">
        <f>_xlfn.CONCAT("墨西哥H5上线 (",TEXT(C30,"yyyy/mm/dd hh:mm:ss"),") 更新内容：",CHAR(10),"1、修复游戏中时偶现大厅背景音乐的bug
2、登录页改造，直接访问时取消返回按钮")</f>
        <v>70</v>
      </c>
      <c r="C30" s="26" t="n">
        <v>45652.8194444444</v>
      </c>
      <c r="D30" s="9" t="s">
        <v>68</v>
      </c>
      <c r="E30" s="9" t="s">
        <v>17</v>
      </c>
      <c r="F30" s="9" t="s">
        <v>12</v>
      </c>
      <c r="G30" s="9" t="s">
        <v>13</v>
      </c>
      <c r="H30" s="43"/>
      <c r="I30" s="11"/>
    </row>
    <row r="31" s="5" customFormat="1" ht="41.25" customHeight="1">
      <c r="A31" s="37"/>
      <c r="B31" s="95" t="s">
        <f>_xlfn.CONCAT("墨西哥H5上线 (",TEXT(C31,"yyyy/mm/dd hh:mm:ss"),") 更新内容：",CHAR(10),"1、IOS收藏
2、afvn配置化同步")</f>
        <v>71</v>
      </c>
      <c r="C31" s="26" t="n">
        <v>45651.694444444445</v>
      </c>
      <c r="D31" s="28" t="s">
        <v>68</v>
      </c>
      <c r="E31" s="9" t="s">
        <v>72</v>
      </c>
      <c r="F31" s="9" t="s">
        <v>12</v>
      </c>
      <c r="G31" s="9" t="s">
        <v>13</v>
      </c>
      <c r="H31" s="43"/>
      <c r="I31" s="11"/>
    </row>
    <row r="32" s="5" customFormat="1" ht="27.75" customHeight="1">
      <c r="A32" s="37"/>
      <c r="B32" s="96" t="s">
        <f>_xlfn.CONCAT("墨西哥H5上线 (",TEXT(C32,"yyyy/mm/dd hh:mm:ss"),") 更新内容：",CHAR(10),"1、新增PG游戏 * 10")</f>
        <v>73</v>
      </c>
      <c r="C32" s="26" t="n">
        <v>45651.4965277777</v>
      </c>
      <c r="D32" s="97" t="s">
        <v>74</v>
      </c>
      <c r="E32" s="9" t="s">
        <v>75</v>
      </c>
      <c r="F32" s="9" t="s">
        <v>12</v>
      </c>
      <c r="G32" s="9" t="s">
        <v>13</v>
      </c>
      <c r="H32" s="43"/>
      <c r="I32" s="11"/>
    </row>
    <row r="33" s="5" customFormat="1" ht="54.75" customHeight="1">
      <c r="A33" s="37"/>
      <c r="B33" s="98" t="s">
        <f>_xlfn.CONCAT("墨西哥H5上线 (",TEXT(C33,"yyyy/mm/dd hh:mm:ss"),") 更新内容：",CHAR(10),"1. JACKPOT 提款逻辑优化，加入更多提款资产值计算
2. 诱导任务增加5.0分段。新用户第三档任务流水要求翻倍
3. 大厅3.0版本修复跳转外链邮件类型添加处理逻辑")</f>
        <v>76</v>
      </c>
      <c r="C33" s="26" t="n">
        <v>45650.8784722222</v>
      </c>
      <c r="D33" s="9" t="s">
        <v>29</v>
      </c>
      <c r="E33" s="9" t="s">
        <v>11</v>
      </c>
      <c r="F33" s="9" t="s">
        <v>12</v>
      </c>
      <c r="G33" s="9" t="s">
        <v>63</v>
      </c>
      <c r="H33" s="43"/>
      <c r="I33" s="11"/>
    </row>
    <row r="34" s="5" customFormat="1" ht="27.75" customHeight="1">
      <c r="A34" s="37"/>
      <c r="B34" s="99" t="s">
        <f>_xlfn.CONCAT("墨西哥H5上线 (",TEXT(C34,"yyyy/mm/dd hh:mm:ss"),") 更新内容：",CHAR(10),"闪电游戏特殊模式断线后保存20秒")</f>
        <v>77</v>
      </c>
      <c r="C34" s="26" t="n">
        <v>45650.8125</v>
      </c>
      <c r="D34" s="9" t="s">
        <v>16</v>
      </c>
      <c r="E34" s="9" t="s">
        <v>11</v>
      </c>
      <c r="F34" s="9" t="s">
        <v>12</v>
      </c>
      <c r="G34" s="9" t="s">
        <v>13</v>
      </c>
      <c r="H34" s="43"/>
      <c r="I34" s="11"/>
    </row>
    <row r="35" s="5" customFormat="1" ht="27.75" customHeight="1">
      <c r="A35" s="37"/>
      <c r="B35" s="100" t="s">
        <f>_xlfn.CONCAT("墨西哥H5上线 (",TEXT(C35,"yyyy/mm/dd hh:mm:ss"),") 更新内容：",CHAR(10),"用户银行卡不可用情况下，24小时内禁止重复发起，提示更换银行卡再试")</f>
        <v>78</v>
      </c>
      <c r="C35" s="26" t="n">
        <v>45649.666666666664</v>
      </c>
      <c r="D35" s="9" t="s">
        <v>26</v>
      </c>
      <c r="E35" s="9" t="s">
        <v>11</v>
      </c>
      <c r="F35" s="9" t="s">
        <v>12</v>
      </c>
      <c r="G35" s="9" t="s">
        <v>13</v>
      </c>
      <c r="H35" s="43"/>
      <c r="I35" s="11"/>
    </row>
    <row r="36" s="5" customFormat="1" ht="27.75" customHeight="1">
      <c r="A36" s="37"/>
      <c r="B36" s="101" t="s">
        <f>_xlfn.CONCAT("墨西哥H5上线 (",TEXT(C36,"yyyy/mm/dd hh:mm:ss"),") 更新内容：",CHAR(10),"1、弹窗关闭体验优化及重置条款增加")</f>
        <v>79</v>
      </c>
      <c r="C36" s="57" t="n">
        <v>45646.6944444444</v>
      </c>
      <c r="D36" s="28" t="s">
        <v>68</v>
      </c>
      <c r="E36" s="9" t="s">
        <v>11</v>
      </c>
      <c r="F36" s="9" t="s">
        <v>12</v>
      </c>
      <c r="G36" s="9" t="s">
        <v>13</v>
      </c>
      <c r="H36" s="43"/>
      <c r="I36" s="11"/>
    </row>
    <row r="37" s="5" customFormat="1" ht="27.75" customHeight="1">
      <c r="A37" s="35"/>
      <c r="B37" s="102" t="s">
        <f>_xlfn.CONCAT("墨西哥H5上线 (",TEXT(C37,"yyyy/mm/dd hh:mm:ss"),") 更新内容：",CHAR(10),"1、圣诞限时活动")</f>
        <v>80</v>
      </c>
      <c r="C37" s="38" t="n">
        <v>45646.6111111111</v>
      </c>
      <c r="D37" s="15" t="s">
        <v>68</v>
      </c>
      <c r="E37" s="23" t="s">
        <v>72</v>
      </c>
      <c r="F37" s="23" t="s">
        <v>12</v>
      </c>
      <c r="G37" s="40" t="s">
        <v>13</v>
      </c>
      <c r="H37" s="14"/>
      <c r="I37" s="11"/>
    </row>
    <row r="38" s="5" customFormat="1" ht="41.25" customHeight="1">
      <c r="A38" s="37"/>
      <c r="B38" s="103" t="s">
        <f>_xlfn.CONCAT("墨西哥H5上线 (",TEXT(C38,"yyyy/mm/dd hh:mm:ss"),") 更新内容：",CHAR(10),"1、修复PG及PP子游戏登录程序因协议解释失败，导致用户卡在登录加载页面不动的问题")</f>
        <v>81</v>
      </c>
      <c r="C38" s="57" t="n">
        <v>45645.6180555555</v>
      </c>
      <c r="D38" s="9" t="s">
        <v>20</v>
      </c>
      <c r="E38" s="9" t="s">
        <v>72</v>
      </c>
      <c r="F38" s="9" t="s">
        <v>12</v>
      </c>
      <c r="G38" s="8" t="s">
        <v>13</v>
      </c>
      <c r="H38" s="14"/>
      <c r="I38" s="11"/>
    </row>
    <row r="39" s="5" customFormat="1" ht="41.25" customHeight="1">
      <c r="A39" s="37"/>
      <c r="B39" s="104" t="s">
        <f>_xlfn.CONCAT("墨西哥H5上线 (",TEXT(C39,"yyyy/mm/dd hh:mm:ss"),") 更新内容：",CHAR(10),"1、水果机，野牛，发财龙游戏免费模式断线后，20秒内重连会连接上免费模式，不会被清除免费模式数据")</f>
        <v>82</v>
      </c>
      <c r="C39" s="57" t="n">
        <v>45643.70486111111</v>
      </c>
      <c r="D39" s="105" t="s">
        <v>83</v>
      </c>
      <c r="E39" s="9" t="s">
        <v>72</v>
      </c>
      <c r="F39" s="9" t="s">
        <v>12</v>
      </c>
      <c r="G39" s="8" t="s">
        <v>13</v>
      </c>
      <c r="H39" s="14"/>
      <c r="I39" s="11"/>
    </row>
    <row r="40" s="5" customFormat="1" ht="27.75" customHeight="1">
      <c r="A40" s="37"/>
      <c r="B40" s="106" t="s">
        <f>_xlfn.CONCAT("墨西哥H5上线 (",TEXT(C40,"yyyy/mm/dd hh:mm:ss"),") 更新内容：",CHAR(10),"1、引导用户加入TG频道曝光加强")</f>
        <v>84</v>
      </c>
      <c r="C40" s="57" t="n">
        <v>45642.67361111111</v>
      </c>
      <c r="D40" s="9" t="s">
        <v>29</v>
      </c>
      <c r="E40" s="9" t="s">
        <v>72</v>
      </c>
      <c r="F40" s="9" t="s">
        <v>12</v>
      </c>
      <c r="G40" s="8" t="s">
        <v>13</v>
      </c>
      <c r="H40" s="14"/>
      <c r="I40" s="11"/>
    </row>
    <row r="41" s="5" customFormat="1" ht="27.75" customHeight="1">
      <c r="A41" s="37"/>
      <c r="B41" s="107" t="s">
        <f>_xlfn.CONCAT("墨西哥H5上线 (",TEXT(C41,"yyyy/mm/dd hh:mm:ss"),") 更新内容：",CHAR(10),"1、修复发财龙倍数显示异常问题")</f>
        <v>85</v>
      </c>
      <c r="C41" s="57" t="n">
        <v>45641.78472222222</v>
      </c>
      <c r="D41" s="9" t="s">
        <v>20</v>
      </c>
      <c r="E41" s="9" t="s">
        <v>75</v>
      </c>
      <c r="F41" s="9" t="s">
        <v>12</v>
      </c>
      <c r="G41" s="8" t="s">
        <v>13</v>
      </c>
      <c r="H41" s="14"/>
      <c r="I41" s="11"/>
    </row>
    <row r="42" s="5" customFormat="1" ht="41.25" customHeight="1">
      <c r="A42" s="37"/>
      <c r="B42" s="108" t="s">
        <f>_xlfn.CONCAT("墨西哥H5上线 (",TEXT(C42,"yyyy/mm/dd hh:mm:ss"),") 更新内容：",CHAR(10),"1、新增PG游戏 * 21")</f>
        <v>86</v>
      </c>
      <c r="C42" s="57" t="n">
        <v>45639.708333333336</v>
      </c>
      <c r="D42" s="109" t="s">
        <v>87</v>
      </c>
      <c r="E42" s="9" t="s">
        <v>75</v>
      </c>
      <c r="F42" s="9" t="s">
        <v>12</v>
      </c>
      <c r="G42" s="8" t="s">
        <v>13</v>
      </c>
      <c r="H42" s="14"/>
      <c r="I42" s="11"/>
    </row>
    <row r="43" s="5" customFormat="1" ht="68.25" customHeight="1">
      <c r="A43" s="37"/>
      <c r="B43" s="110" t="s">
        <f>_xlfn.CONCAT("墨西哥H5上线 (",TEXT(C43,"yyyy/mm/dd hh:mm:ss"),") 更新内容：",CHAR(10),"1、修复h5mx登出bug
2、修复jackpot抽奖后抽奖次数不更新bug
3、jp提现详情新增错误码-2（打回身金）
4、pp游戏支持菜单登出")</f>
        <v>88</v>
      </c>
      <c r="C43" s="57" t="n">
        <v>45638.645833333336</v>
      </c>
      <c r="D43" s="9" t="s">
        <v>62</v>
      </c>
      <c r="E43" s="9" t="s">
        <v>11</v>
      </c>
      <c r="F43" s="9" t="s">
        <v>12</v>
      </c>
      <c r="G43" s="8" t="s">
        <v>13</v>
      </c>
      <c r="H43" s="14"/>
      <c r="I43" s="11"/>
    </row>
    <row r="44" s="5" customFormat="1" ht="27.75" customHeight="1">
      <c r="A44" s="37"/>
      <c r="B44" s="111" t="s">
        <f>_xlfn.CONCAT("墨西哥H5上线 (",TEXT(C44,"yyyy/mm/dd hh:mm:ss"),") 更新内容：",CHAR(10),"客服OA和人工切换配置，以便紧急情况下可切换")</f>
        <v>89</v>
      </c>
      <c r="C44" s="57" t="n">
        <v>45636.73263888889</v>
      </c>
      <c r="D44" s="9" t="s">
        <v>62</v>
      </c>
      <c r="E44" s="9" t="s">
        <v>11</v>
      </c>
      <c r="F44" s="9" t="s">
        <v>12</v>
      </c>
      <c r="G44" s="8" t="s">
        <v>13</v>
      </c>
      <c r="H44" s="14"/>
      <c r="I44" s="11"/>
    </row>
    <row r="45" s="5" customFormat="1" ht="27.75" customHeight="1">
      <c r="A45" s="37"/>
      <c r="B45" s="112" t="s">
        <f>_xlfn.CONCAT("墨西哥H5上线 (",TEXT(C45,"yyyy/mm/dd hh:mm:ss"),") 更新内容：",CHAR(10),"修复PP所有子游戏，IOS手机没有音效及背景音乐的问题")</f>
        <v>90</v>
      </c>
      <c r="C45" s="57" t="n">
        <v>45636.40972222222</v>
      </c>
      <c r="D45" s="9" t="s">
        <v>20</v>
      </c>
      <c r="E45" s="9" t="s">
        <v>17</v>
      </c>
      <c r="F45" s="9" t="s">
        <v>12</v>
      </c>
      <c r="G45" s="8" t="s">
        <v>13</v>
      </c>
      <c r="H45" s="14"/>
      <c r="I45" s="11"/>
    </row>
    <row r="46" ht="27.75" customHeight="1">
      <c r="A46" s="37"/>
      <c r="B46" s="113" t="s">
        <f>_xlfn.CONCAT("墨西哥H5上线 (",TEXT(C46,"yyyy/mm/dd hh:mm:ss"),") 更新内容：",CHAR(10),"APP 接入客服OA")</f>
        <v>91</v>
      </c>
      <c r="C46" s="57" t="n">
        <v>45635.788194444445</v>
      </c>
      <c r="D46" s="9" t="s">
        <v>26</v>
      </c>
      <c r="E46" s="10" t="s">
        <v>72</v>
      </c>
      <c r="F46" s="10" t="s">
        <v>12</v>
      </c>
      <c r="G46" s="6" t="s">
        <v>13</v>
      </c>
      <c r="H46" s="50"/>
      <c r="I46" s="51"/>
    </row>
    <row r="47" ht="27.75" customHeight="1">
      <c r="A47" s="37"/>
      <c r="B47" s="114" t="s">
        <f>_xlfn.CONCAT("墨西哥H5上线 (",TEXT(C47,"yyyy/mm/dd hh:mm:ss"),") 更新内容：",CHAR(10),"1、客服机器人上线")</f>
        <v>92</v>
      </c>
      <c r="C47" s="57" t="n">
        <v>45632.68472222222</v>
      </c>
      <c r="D47" s="9" t="s">
        <v>26</v>
      </c>
      <c r="E47" s="10" t="s">
        <v>72</v>
      </c>
      <c r="F47" s="10" t="s">
        <v>12</v>
      </c>
      <c r="G47" s="6" t="s">
        <v>13</v>
      </c>
      <c r="H47" s="50"/>
      <c r="I47" s="51"/>
    </row>
    <row r="48" ht="27.75" customHeight="1">
      <c r="A48" s="37"/>
      <c r="B48" s="115" t="s">
        <f>_xlfn.CONCAT("墨西哥H5上线 (",TEXT(C48,"yyyy/mm/dd hh:mm:ss"),") 更新内容：",CHAR(10),"1、PG多房间合并方案全面部署")</f>
        <v>93</v>
      </c>
      <c r="C48" s="57" t="n">
        <v>45630.729166666664</v>
      </c>
      <c r="D48" s="9" t="s">
        <v>26</v>
      </c>
      <c r="E48" s="10" t="s">
        <v>11</v>
      </c>
      <c r="F48" s="10" t="s">
        <v>12</v>
      </c>
      <c r="G48" s="6" t="s">
        <v>13</v>
      </c>
      <c r="H48" s="50"/>
      <c r="I48" s="51"/>
    </row>
    <row r="49" ht="27.75" customHeight="1">
      <c r="A49" s="37"/>
      <c r="B49" s="116" t="s">
        <f>_xlfn.CONCAT("墨西哥H5上线 (",TEXT(C49,"yyyy/mm/dd hh:mm:ss"),") 更新内容：",CHAR(10),"1、问题账号提款限制，提款失败账号半小时内不允许重复发起")</f>
        <v>94</v>
      </c>
      <c r="C49" s="57" t="n">
        <v>45630.645833333336</v>
      </c>
      <c r="D49" s="117" t="s">
        <v>95</v>
      </c>
      <c r="E49" s="10" t="s">
        <v>17</v>
      </c>
      <c r="F49" s="10" t="s">
        <v>12</v>
      </c>
      <c r="G49" s="6" t="s">
        <v>13</v>
      </c>
      <c r="H49" s="50"/>
      <c r="I49" s="51"/>
    </row>
    <row r="50" ht="27.75" customHeight="1">
      <c r="A50" s="37"/>
      <c r="B50" s="118" t="s">
        <f>_xlfn.CONCAT("墨西哥H5上线 (",TEXT(C50,"yyyy/mm/dd hh:mm:ss"),") 更新内容：",CHAR(10),"1、PG游戏小浣熊购买后重连无法继续旋转问题修复")</f>
        <v>96</v>
      </c>
      <c r="C50" s="57" t="n">
        <v>45629.729166666664</v>
      </c>
      <c r="D50" s="9" t="s">
        <v>26</v>
      </c>
      <c r="E50" s="10" t="s">
        <v>17</v>
      </c>
      <c r="F50" s="10" t="s">
        <v>12</v>
      </c>
      <c r="G50" s="6" t="s">
        <v>13</v>
      </c>
      <c r="H50" s="50"/>
      <c r="I50" s="51"/>
    </row>
    <row r="51" ht="27.75" customHeight="1">
      <c r="A51" s="37"/>
      <c r="B51" s="119" t="s">
        <f>_xlfn.CONCAT("墨西哥H5上线 (",TEXT(C51,"yyyy/mm/dd hh:mm:ss"),") 更新内容：",CHAR(10),"1、修复转盘水果不下注、或下注后身金不足的情况下，也可以转动但转不停的问题")</f>
        <v>97</v>
      </c>
      <c r="C51" s="57" t="n">
        <v>45628.71875</v>
      </c>
      <c r="D51" s="9" t="s">
        <v>20</v>
      </c>
      <c r="E51" s="10" t="s">
        <v>17</v>
      </c>
      <c r="F51" s="10" t="s">
        <v>12</v>
      </c>
      <c r="G51" s="6" t="s">
        <v>13</v>
      </c>
      <c r="H51" s="50"/>
      <c r="I51" s="51"/>
    </row>
    <row r="52" ht="27.75" customHeight="1">
      <c r="A52" s="37"/>
      <c r="B52" s="120" t="s">
        <f>_xlfn.CONCAT("墨西哥H5上线 (",TEXT(C52,"yyyy/mm/dd hh:mm:ss"),") 更新内容：",CHAR(10),"熊;2)超级高尔夫;3)江山美景图;4)钞级表情包")</f>
        <v>98</v>
      </c>
      <c r="C52" s="57" t="n">
        <v>45625.72222222222</v>
      </c>
      <c r="D52" s="9" t="s">
        <v>26</v>
      </c>
      <c r="E52" s="10" t="s">
        <v>11</v>
      </c>
      <c r="F52" s="10" t="s">
        <v>12</v>
      </c>
      <c r="G52" s="6" t="s">
        <v>13</v>
      </c>
      <c r="H52" s="50"/>
      <c r="I52" s="51"/>
    </row>
    <row r="53" ht="41.25" customHeight="1">
      <c r="A53" s="37"/>
      <c r="B53" s="121" t="s">
        <f>_xlfn.CONCAT("墨西哥H5上线 (",TEXT(C53,"dd/mm/yyyy hh:mm:ss"),") 更新内容：",CHAR(10),"1、PG多房间合并方案上线5款游戏 a.假面嘉年华;b.美猴王传奇;c.发财鱼虾蟹;d.幸运草之恋,e.元素精灵")</f>
        <v>99</v>
      </c>
      <c r="C53" s="57" t="n">
        <v>45624.854166666664</v>
      </c>
      <c r="D53" s="9" t="s">
        <v>20</v>
      </c>
      <c r="E53" s="10" t="s">
        <v>17</v>
      </c>
      <c r="F53" s="10" t="s">
        <v>12</v>
      </c>
      <c r="G53" s="6" t="s">
        <v>13</v>
      </c>
      <c r="H53" s="50"/>
      <c r="I53" s="51"/>
    </row>
    <row r="54" ht="27.75" customHeight="1">
      <c r="A54" s="37"/>
      <c r="B54" s="122" t="s">
        <f>_xlfn.CONCAT("墨西哥H5上线 (",TEXT(C54,"yyyy/mm/dd hh:mm:ss"),") 更新内容：",CHAR(10),"1、修复轮盘子游戏快速点击转动导致的数值闪现和错位问题")</f>
        <v>100</v>
      </c>
      <c r="C54" s="57" t="n">
        <v>45623.864583333336</v>
      </c>
      <c r="D54" s="9" t="s">
        <v>20</v>
      </c>
      <c r="E54" s="10" t="s">
        <v>17</v>
      </c>
      <c r="F54" s="10" t="s">
        <v>12</v>
      </c>
      <c r="G54" s="6" t="s">
        <v>13</v>
      </c>
      <c r="H54" s="50"/>
      <c r="I54" s="51"/>
    </row>
    <row r="55" ht="41.25" customHeight="1">
      <c r="A55" s="37"/>
      <c r="B55" s="123" t="s">
        <v>101</v>
      </c>
      <c r="C55" s="57" t="n">
        <v>45622.77777777778</v>
      </c>
      <c r="D55" s="9" t="s">
        <v>16</v>
      </c>
      <c r="E55" s="9" t="s">
        <v>17</v>
      </c>
      <c r="F55" s="9" t="s">
        <v>12</v>
      </c>
      <c r="G55" s="9" t="s">
        <v>13</v>
      </c>
      <c r="H55" s="50"/>
      <c r="I55" s="51"/>
    </row>
    <row r="56" ht="41.25" customHeight="1">
      <c r="A56" s="37"/>
      <c r="B56" s="124" t="s">
        <v>102</v>
      </c>
      <c r="C56" s="57" t="n">
        <v>45622.729166666664</v>
      </c>
      <c r="D56" s="9" t="s">
        <v>68</v>
      </c>
      <c r="E56" s="9" t="s">
        <v>17</v>
      </c>
      <c r="F56" s="9" t="s">
        <v>12</v>
      </c>
      <c r="G56" s="9" t="s">
        <v>13</v>
      </c>
      <c r="H56" s="50"/>
      <c r="I56" s="51"/>
    </row>
    <row r="57" ht="27.75" customHeight="1">
      <c r="A57" s="37"/>
      <c r="B57" s="125" t="s">
        <v>103</v>
      </c>
      <c r="C57" s="57" t="n">
        <v>45622.645833333336</v>
      </c>
      <c r="D57" s="9" t="s">
        <v>68</v>
      </c>
      <c r="E57" s="9" t="s">
        <v>17</v>
      </c>
      <c r="F57" s="9" t="s">
        <v>12</v>
      </c>
      <c r="G57" s="9" t="s">
        <v>13</v>
      </c>
      <c r="H57" s="50"/>
      <c r="I57" s="51"/>
    </row>
    <row r="58" ht="41.25" customHeight="1">
      <c r="A58" s="37"/>
      <c r="B58" s="126" t="s">
        <v>104</v>
      </c>
      <c r="C58" s="57" t="n">
        <v>45622.47222222222</v>
      </c>
      <c r="D58" s="9" t="s">
        <v>26</v>
      </c>
      <c r="E58" s="9" t="s">
        <v>17</v>
      </c>
      <c r="F58" s="9" t="s">
        <v>12</v>
      </c>
      <c r="G58" s="9" t="s">
        <v>13</v>
      </c>
      <c r="H58" s="50"/>
      <c r="I58" s="51"/>
    </row>
    <row r="59" ht="41.25" customHeight="1">
      <c r="A59" s="37" t="n">
        <v>67</v>
      </c>
      <c r="B59" s="127" t="s">
        <v>105</v>
      </c>
      <c r="C59" s="49" t="n">
        <v>45621.90972222222</v>
      </c>
      <c r="D59" s="9" t="s">
        <v>68</v>
      </c>
      <c r="E59" s="9" t="s">
        <v>17</v>
      </c>
      <c r="F59" s="9" t="s">
        <v>12</v>
      </c>
      <c r="G59" s="9" t="s">
        <v>13</v>
      </c>
      <c r="H59" s="50"/>
      <c r="I59" s="51"/>
    </row>
    <row r="60" ht="27.75" customHeight="1">
      <c r="A60" s="37" t="n">
        <v>66</v>
      </c>
      <c r="B60" s="128" t="s">
        <v>106</v>
      </c>
      <c r="C60" s="49" t="n">
        <v>45619.649305555555</v>
      </c>
      <c r="D60" s="9" t="s">
        <v>20</v>
      </c>
      <c r="E60" s="9" t="s">
        <v>17</v>
      </c>
      <c r="F60" s="9" t="s">
        <v>12</v>
      </c>
      <c r="G60" s="9" t="s">
        <v>13</v>
      </c>
      <c r="H60" s="50"/>
      <c r="I60" s="51"/>
    </row>
    <row r="61" ht="27.75" customHeight="1">
      <c r="A61" s="37" t="n">
        <v>65</v>
      </c>
      <c r="B61" s="129" t="s">
        <v>107</v>
      </c>
      <c r="C61" s="49" t="n">
        <v>45617.75</v>
      </c>
      <c r="D61" s="130" t="s">
        <v>66</v>
      </c>
      <c r="E61" s="9" t="s">
        <v>17</v>
      </c>
      <c r="F61" s="9" t="s">
        <v>12</v>
      </c>
      <c r="G61" s="9" t="s">
        <v>13</v>
      </c>
      <c r="H61" s="50"/>
      <c r="I61" s="51"/>
    </row>
    <row r="62" ht="27.75" customHeight="1">
      <c r="A62" s="37" t="n">
        <v>64</v>
      </c>
      <c r="B62" s="131" t="s">
        <v>108</v>
      </c>
      <c r="C62" s="49" t="n">
        <v>45617.75</v>
      </c>
      <c r="D62" s="9" t="s">
        <v>29</v>
      </c>
      <c r="E62" s="9" t="s">
        <v>11</v>
      </c>
      <c r="F62" s="9" t="s">
        <v>12</v>
      </c>
      <c r="G62" s="9" t="s">
        <v>13</v>
      </c>
      <c r="H62" s="50"/>
      <c r="I62" s="51"/>
    </row>
    <row r="63" ht="27.75" customHeight="1">
      <c r="A63" s="37" t="n">
        <v>63</v>
      </c>
      <c r="B63" s="132" t="s">
        <v>109</v>
      </c>
      <c r="C63" s="49" t="n">
        <v>45617.649305555555</v>
      </c>
      <c r="D63" s="9" t="s">
        <v>20</v>
      </c>
      <c r="E63" s="9" t="s">
        <v>11</v>
      </c>
      <c r="F63" s="9" t="s">
        <v>12</v>
      </c>
      <c r="G63" s="9" t="s">
        <v>13</v>
      </c>
      <c r="H63" s="50"/>
      <c r="I63" s="51"/>
    </row>
    <row r="64" ht="27.75" customHeight="1">
      <c r="A64" s="37" t="n">
        <v>62</v>
      </c>
      <c r="B64" s="133" t="s">
        <v>110</v>
      </c>
      <c r="C64" s="49" t="n">
        <v>45616.74097222222</v>
      </c>
      <c r="D64" s="9" t="s">
        <v>20</v>
      </c>
      <c r="E64" s="9" t="s">
        <v>72</v>
      </c>
      <c r="F64" s="9" t="s">
        <v>12</v>
      </c>
      <c r="G64" s="9" t="s">
        <v>13</v>
      </c>
      <c r="H64" s="50"/>
      <c r="I64" s="51"/>
    </row>
    <row r="65" ht="27.75" customHeight="1">
      <c r="A65" s="37" t="n">
        <v>61</v>
      </c>
      <c r="B65" s="134" t="s">
        <v>111</v>
      </c>
      <c r="C65" s="49" t="n">
        <v>45616.60486111111</v>
      </c>
      <c r="D65" s="9" t="s">
        <v>26</v>
      </c>
      <c r="E65" s="9" t="s">
        <v>11</v>
      </c>
      <c r="F65" s="9" t="s">
        <v>112</v>
      </c>
      <c r="G65" s="9" t="s">
        <v>13</v>
      </c>
      <c r="H65" s="50"/>
      <c r="I65" s="51"/>
    </row>
    <row r="66" ht="41.25" customHeight="1">
      <c r="A66" s="37" t="n">
        <v>60</v>
      </c>
      <c r="B66" s="135" t="s">
        <v>113</v>
      </c>
      <c r="C66" s="49" t="n">
        <v>45616.680555555555</v>
      </c>
      <c r="D66" s="9" t="s">
        <v>20</v>
      </c>
      <c r="E66" s="9" t="s">
        <v>72</v>
      </c>
      <c r="F66" s="9" t="s">
        <v>12</v>
      </c>
      <c r="G66" s="9" t="s">
        <v>13</v>
      </c>
      <c r="H66" s="50"/>
      <c r="I66" s="51"/>
    </row>
    <row r="67" ht="27.75" customHeight="1">
      <c r="A67" s="37" t="n">
        <v>59</v>
      </c>
      <c r="B67" s="136" t="s">
        <v>114</v>
      </c>
      <c r="C67" s="49" t="n">
        <v>45615.8616087962</v>
      </c>
      <c r="D67" s="9" t="s">
        <v>26</v>
      </c>
      <c r="E67" s="9" t="s">
        <v>11</v>
      </c>
      <c r="F67" s="9" t="s">
        <v>112</v>
      </c>
      <c r="G67" s="9" t="s">
        <v>13</v>
      </c>
      <c r="H67" s="50"/>
      <c r="I67" s="51"/>
    </row>
    <row r="68" ht="41.25" customHeight="1">
      <c r="A68" s="37" t="n">
        <v>58</v>
      </c>
      <c r="B68" s="137" t="s">
        <v>115</v>
      </c>
      <c r="C68" s="49" t="n">
        <v>45615.7015393518</v>
      </c>
      <c r="D68" s="9" t="s">
        <v>68</v>
      </c>
      <c r="E68" s="9" t="s">
        <v>11</v>
      </c>
      <c r="F68" s="9" t="s">
        <v>12</v>
      </c>
      <c r="G68" s="9" t="s">
        <v>13</v>
      </c>
      <c r="H68" s="50"/>
      <c r="I68" s="51"/>
    </row>
    <row r="69" ht="27.75" customHeight="1">
      <c r="A69" s="37" t="n">
        <v>57</v>
      </c>
      <c r="B69" s="138" t="s">
        <v>116</v>
      </c>
      <c r="C69" s="49" t="n">
        <v>45615.5839467592</v>
      </c>
      <c r="D69" s="9" t="s">
        <v>68</v>
      </c>
      <c r="E69" s="9" t="s">
        <v>11</v>
      </c>
      <c r="F69" s="9" t="s">
        <v>12</v>
      </c>
      <c r="G69" s="9" t="s">
        <v>13</v>
      </c>
      <c r="H69" s="50"/>
      <c r="I69" s="51"/>
    </row>
    <row r="70" ht="18" customHeight="1">
      <c r="A70" s="37" t="n">
        <v>56</v>
      </c>
      <c r="B70" s="48" t="s">
        <v>117</v>
      </c>
      <c r="C70" s="49" t="n">
        <v>45611.1951388888</v>
      </c>
      <c r="D70" s="9" t="s">
        <v>29</v>
      </c>
      <c r="E70" s="9" t="s">
        <v>11</v>
      </c>
      <c r="F70" s="9" t="s">
        <v>12</v>
      </c>
      <c r="G70" s="9" t="s">
        <v>13</v>
      </c>
      <c r="H70" s="50"/>
      <c r="I70" s="51"/>
    </row>
    <row r="71" ht="54.75" customHeight="1">
      <c r="A71" s="37" t="n">
        <v>55</v>
      </c>
      <c r="B71" s="139" t="s">
        <v>118</v>
      </c>
      <c r="C71" s="49" t="n">
        <v>45610.7990162037</v>
      </c>
      <c r="D71" s="9" t="s">
        <v>20</v>
      </c>
      <c r="E71" s="9" t="s">
        <v>72</v>
      </c>
      <c r="F71" s="9" t="s">
        <v>12</v>
      </c>
      <c r="G71" s="9" t="s">
        <v>13</v>
      </c>
      <c r="H71" s="50"/>
      <c r="I71" s="51"/>
    </row>
    <row r="72" ht="27.75" customHeight="1">
      <c r="A72" s="37" t="n">
        <v>54</v>
      </c>
      <c r="B72" s="140" t="s">
        <v>119</v>
      </c>
      <c r="C72" s="49" t="n">
        <v>45609.6458333333</v>
      </c>
      <c r="D72" s="9" t="s">
        <v>26</v>
      </c>
      <c r="E72" s="9" t="s">
        <v>72</v>
      </c>
      <c r="F72" s="9" t="s">
        <v>112</v>
      </c>
      <c r="G72" s="9" t="s">
        <v>13</v>
      </c>
      <c r="H72" s="50"/>
      <c r="I72" s="51"/>
    </row>
    <row r="73" ht="54.75" customHeight="1">
      <c r="A73" s="37" t="n">
        <v>53</v>
      </c>
      <c r="B73" s="141" t="s">
        <v>120</v>
      </c>
      <c r="C73" s="49" t="n">
        <v>45608.6215277777</v>
      </c>
      <c r="D73" s="9" t="s">
        <v>68</v>
      </c>
      <c r="E73" s="9" t="s">
        <v>11</v>
      </c>
      <c r="F73" s="9" t="s">
        <v>12</v>
      </c>
      <c r="G73" s="9" t="s">
        <v>13</v>
      </c>
      <c r="H73" s="50"/>
      <c r="I73" s="51"/>
    </row>
    <row r="74" ht="27.75" customHeight="1">
      <c r="A74" s="37" t="n">
        <v>52</v>
      </c>
      <c r="B74" s="142" t="s">
        <v>121</v>
      </c>
      <c r="C74" s="49" t="n">
        <v>45604.6427546296</v>
      </c>
      <c r="D74" s="9" t="s">
        <v>20</v>
      </c>
      <c r="E74" s="9" t="s">
        <v>72</v>
      </c>
      <c r="F74" s="9" t="s">
        <v>12</v>
      </c>
      <c r="G74" s="9" t="s">
        <v>13</v>
      </c>
      <c r="H74" s="50"/>
      <c r="I74" s="51"/>
    </row>
    <row r="75" ht="27.75" customHeight="1">
      <c r="A75" s="37" t="n">
        <v>51</v>
      </c>
      <c r="B75" s="143" t="s">
        <v>122</v>
      </c>
      <c r="C75" s="49" t="n">
        <v>45604.7228125</v>
      </c>
      <c r="D75" s="9" t="s">
        <v>58</v>
      </c>
      <c r="E75" s="9" t="s">
        <v>75</v>
      </c>
      <c r="F75" s="9" t="s">
        <v>12</v>
      </c>
      <c r="G75" s="9" t="s">
        <v>13</v>
      </c>
      <c r="H75" s="50"/>
      <c r="I75" s="51"/>
    </row>
    <row r="76" ht="27.75" customHeight="1">
      <c r="A76" s="37" t="n">
        <v>50</v>
      </c>
      <c r="B76" s="144" t="s">
        <v>123</v>
      </c>
      <c r="C76" s="49" t="n">
        <v>45604.5870486111</v>
      </c>
      <c r="D76" s="9" t="s">
        <v>68</v>
      </c>
      <c r="E76" s="9" t="s">
        <v>11</v>
      </c>
      <c r="F76" s="9" t="s">
        <v>12</v>
      </c>
      <c r="G76" s="9" t="s">
        <v>13</v>
      </c>
      <c r="H76" s="50"/>
      <c r="I76" s="51"/>
    </row>
    <row r="77" ht="41.25" customHeight="1">
      <c r="A77" s="37" t="n">
        <v>49</v>
      </c>
      <c r="B77" s="145" t="s">
        <v>124</v>
      </c>
      <c r="C77" s="49" t="n">
        <v>45603.7158796296</v>
      </c>
      <c r="D77" s="9" t="s">
        <v>68</v>
      </c>
      <c r="E77" s="9" t="s">
        <v>11</v>
      </c>
      <c r="F77" s="9" t="s">
        <v>12</v>
      </c>
      <c r="G77" s="9" t="s">
        <v>13</v>
      </c>
      <c r="H77" s="50"/>
      <c r="I77" s="51"/>
    </row>
    <row r="78" ht="41.25" customHeight="1">
      <c r="A78" s="37" t="n">
        <v>48</v>
      </c>
      <c r="B78" s="146" t="s">
        <v>125</v>
      </c>
      <c r="C78" s="49" t="n">
        <v>45602.7225</v>
      </c>
      <c r="D78" s="9" t="s">
        <v>68</v>
      </c>
      <c r="E78" s="9" t="s">
        <v>11</v>
      </c>
      <c r="F78" s="9" t="s">
        <v>12</v>
      </c>
      <c r="G78" s="9" t="s">
        <v>13</v>
      </c>
      <c r="H78" s="50"/>
      <c r="I78" s="51"/>
    </row>
    <row r="79" ht="27.75" customHeight="1">
      <c r="A79" s="37" t="n">
        <v>47</v>
      </c>
      <c r="B79" s="147" t="s">
        <v>126</v>
      </c>
      <c r="C79" s="49" t="n">
        <v>45602.7087847222</v>
      </c>
      <c r="D79" s="9" t="s">
        <v>29</v>
      </c>
      <c r="E79" s="9" t="s">
        <v>11</v>
      </c>
      <c r="F79" s="9" t="s">
        <v>12</v>
      </c>
      <c r="G79" s="9" t="s">
        <v>13</v>
      </c>
      <c r="H79" s="50"/>
      <c r="I79" s="51"/>
    </row>
    <row r="80" ht="81.75" customHeight="1">
      <c r="A80" s="37" t="n">
        <v>46</v>
      </c>
      <c r="B80" s="148" t="s">
        <v>127</v>
      </c>
      <c r="C80" s="49" t="n">
        <v>45601.7569444444</v>
      </c>
      <c r="D80" s="9" t="s">
        <v>68</v>
      </c>
      <c r="E80" s="9" t="s">
        <v>11</v>
      </c>
      <c r="F80" s="9" t="s">
        <v>12</v>
      </c>
      <c r="G80" s="9" t="s">
        <v>13</v>
      </c>
      <c r="H80" s="50"/>
      <c r="I80" s="51"/>
    </row>
    <row r="81" ht="18" customHeight="1">
      <c r="A81" s="37" t="n">
        <v>45</v>
      </c>
      <c r="B81" s="48" t="s">
        <v>128</v>
      </c>
      <c r="C81" s="49" t="n">
        <v>45600.9446759259</v>
      </c>
      <c r="D81" s="9" t="s">
        <v>20</v>
      </c>
      <c r="E81" s="9" t="s">
        <v>11</v>
      </c>
      <c r="F81" s="9" t="s">
        <v>12</v>
      </c>
      <c r="G81" s="9" t="s">
        <v>13</v>
      </c>
      <c r="H81" s="50"/>
      <c r="I81" s="51"/>
    </row>
    <row r="82" ht="18" customHeight="1">
      <c r="A82" s="37" t="n">
        <v>44</v>
      </c>
      <c r="B82" s="48" t="s">
        <v>129</v>
      </c>
      <c r="C82" s="49" t="n">
        <v>45594.8666666666</v>
      </c>
      <c r="D82" s="9" t="s">
        <v>130</v>
      </c>
      <c r="E82" s="9" t="s">
        <v>11</v>
      </c>
      <c r="F82" s="9" t="s">
        <v>12</v>
      </c>
      <c r="G82" s="9" t="s">
        <v>63</v>
      </c>
      <c r="H82" s="50"/>
      <c r="I82" s="51"/>
    </row>
    <row r="83" ht="18" customHeight="1">
      <c r="A83" s="37" t="n">
        <v>43</v>
      </c>
      <c r="B83" s="48" t="s">
        <v>131</v>
      </c>
      <c r="C83" s="49" t="n">
        <v>45589.6527777777</v>
      </c>
      <c r="D83" s="9" t="s">
        <v>26</v>
      </c>
      <c r="E83" s="9" t="s">
        <v>11</v>
      </c>
      <c r="F83" s="9" t="s">
        <v>112</v>
      </c>
      <c r="G83" s="9" t="s">
        <v>13</v>
      </c>
      <c r="H83" s="50"/>
      <c r="I83" s="51"/>
    </row>
    <row r="84" ht="41.25" customHeight="1">
      <c r="A84" s="37" t="n">
        <v>42</v>
      </c>
      <c r="B84" s="149" t="s">
        <v>132</v>
      </c>
      <c r="C84" s="49" t="n">
        <v>45587.7361111111</v>
      </c>
      <c r="D84" s="9" t="s">
        <v>16</v>
      </c>
      <c r="E84" s="9" t="s">
        <v>11</v>
      </c>
      <c r="F84" s="9" t="s">
        <v>112</v>
      </c>
      <c r="G84" s="9" t="s">
        <v>13</v>
      </c>
      <c r="H84" s="50"/>
      <c r="I84" s="51"/>
    </row>
    <row r="85" ht="41.25" customHeight="1">
      <c r="A85" s="37" t="n">
        <v>41</v>
      </c>
      <c r="B85" s="150" t="s">
        <v>133</v>
      </c>
      <c r="C85" s="49" t="n">
        <v>45586.6180555555</v>
      </c>
      <c r="D85" s="9" t="s">
        <v>68</v>
      </c>
      <c r="E85" s="9" t="s">
        <v>17</v>
      </c>
      <c r="F85" s="9" t="s">
        <v>12</v>
      </c>
      <c r="G85" s="9" t="s">
        <v>13</v>
      </c>
      <c r="H85" s="50"/>
      <c r="I85" s="51"/>
    </row>
    <row r="86" ht="18" customHeight="1">
      <c r="A86" s="37" t="n">
        <v>40</v>
      </c>
      <c r="B86" s="48" t="s">
        <v>134</v>
      </c>
      <c r="C86" s="49" t="n">
        <v>45586.5777777777</v>
      </c>
      <c r="D86" s="9" t="s">
        <v>135</v>
      </c>
      <c r="E86" s="9" t="s">
        <v>72</v>
      </c>
      <c r="F86" s="9" t="s">
        <v>12</v>
      </c>
      <c r="G86" s="9" t="s">
        <v>63</v>
      </c>
      <c r="H86" s="50"/>
      <c r="I86" s="51"/>
    </row>
    <row r="87" ht="27.75" customHeight="1">
      <c r="A87" s="37" t="n">
        <v>39</v>
      </c>
      <c r="B87" s="151" t="s">
        <v>136</v>
      </c>
      <c r="C87" s="49" t="n">
        <v>45583.7583333333</v>
      </c>
      <c r="D87" s="9" t="s">
        <v>62</v>
      </c>
      <c r="E87" s="9" t="s">
        <v>11</v>
      </c>
      <c r="F87" s="9" t="s">
        <v>12</v>
      </c>
      <c r="G87" s="9" t="s">
        <v>13</v>
      </c>
      <c r="H87" s="50"/>
      <c r="I87" s="51"/>
    </row>
    <row r="88" ht="41.25" customHeight="1">
      <c r="A88" s="37" t="n">
        <v>38</v>
      </c>
      <c r="B88" s="152" t="s">
        <v>137</v>
      </c>
      <c r="C88" s="49" t="n">
        <v>45582.4305555555</v>
      </c>
      <c r="D88" s="9" t="s">
        <v>26</v>
      </c>
      <c r="E88" s="9" t="s">
        <v>11</v>
      </c>
      <c r="F88" s="9" t="s">
        <v>112</v>
      </c>
      <c r="G88" s="9" t="s">
        <v>13</v>
      </c>
      <c r="H88" s="50"/>
      <c r="I88" s="51"/>
    </row>
    <row r="89" ht="41.25" customHeight="1">
      <c r="A89" s="37" t="n">
        <v>37</v>
      </c>
      <c r="B89" s="153" t="s">
        <v>138</v>
      </c>
      <c r="C89" s="49" t="n">
        <v>45580.8527777777</v>
      </c>
      <c r="D89" s="9" t="s">
        <v>68</v>
      </c>
      <c r="E89" s="9" t="s">
        <v>11</v>
      </c>
      <c r="F89" s="9" t="s">
        <v>12</v>
      </c>
      <c r="G89" s="9" t="s">
        <v>63</v>
      </c>
      <c r="H89" s="50"/>
      <c r="I89" s="51"/>
    </row>
    <row r="90" ht="41.25" customHeight="1">
      <c r="A90" s="37" t="n">
        <v>36</v>
      </c>
      <c r="B90" s="154" t="s">
        <v>139</v>
      </c>
      <c r="C90" s="49" t="n">
        <v>45580.81875</v>
      </c>
      <c r="D90" s="9" t="s">
        <v>140</v>
      </c>
      <c r="E90" s="9" t="s">
        <v>17</v>
      </c>
      <c r="F90" s="9" t="s">
        <v>141</v>
      </c>
      <c r="G90" s="9" t="s">
        <v>13</v>
      </c>
      <c r="H90" s="50"/>
      <c r="I90" s="51"/>
    </row>
    <row r="91" ht="27.75" customHeight="1">
      <c r="A91" s="37" t="n">
        <v>35</v>
      </c>
      <c r="B91" s="155" t="s">
        <v>142</v>
      </c>
      <c r="C91" s="49" t="s">
        <v>143</v>
      </c>
      <c r="D91" s="9" t="s">
        <v>20</v>
      </c>
      <c r="E91" s="9" t="s">
        <v>75</v>
      </c>
      <c r="F91" s="9" t="s">
        <v>12</v>
      </c>
      <c r="G91" s="9" t="s">
        <v>13</v>
      </c>
      <c r="H91" s="50"/>
      <c r="I91" s="51"/>
    </row>
    <row r="92" ht="27.75" customHeight="1">
      <c r="A92" s="37" t="n">
        <v>34</v>
      </c>
      <c r="B92" s="156" t="s">
        <v>144</v>
      </c>
      <c r="C92" s="49" t="n">
        <v>45579.84375</v>
      </c>
      <c r="D92" s="9" t="s">
        <v>29</v>
      </c>
      <c r="E92" s="9" t="s">
        <v>11</v>
      </c>
      <c r="F92" s="9" t="s">
        <v>12</v>
      </c>
      <c r="G92" s="9" t="s">
        <v>13</v>
      </c>
      <c r="H92" s="50"/>
      <c r="I92" s="51"/>
    </row>
    <row r="93" ht="27.75" customHeight="1">
      <c r="A93" s="37" t="n">
        <v>33</v>
      </c>
      <c r="B93" s="157" t="s">
        <v>145</v>
      </c>
      <c r="C93" s="49" t="n">
        <v>45575.6041666666</v>
      </c>
      <c r="D93" s="9" t="s">
        <v>26</v>
      </c>
      <c r="E93" s="9" t="s">
        <v>11</v>
      </c>
      <c r="F93" s="9" t="s">
        <v>112</v>
      </c>
      <c r="G93" s="9" t="s">
        <v>13</v>
      </c>
      <c r="H93" s="50"/>
      <c r="I93" s="51"/>
    </row>
    <row r="94" ht="18" customHeight="1">
      <c r="A94" s="37" t="n">
        <v>32</v>
      </c>
      <c r="B94" s="48" t="s">
        <v>146</v>
      </c>
      <c r="C94" s="49" t="n">
        <v>45574.7083333333</v>
      </c>
      <c r="D94" s="9" t="s">
        <v>26</v>
      </c>
      <c r="E94" s="9" t="s">
        <v>11</v>
      </c>
      <c r="F94" s="9" t="s">
        <v>112</v>
      </c>
      <c r="G94" s="9" t="s">
        <v>13</v>
      </c>
      <c r="H94" s="50"/>
      <c r="I94" s="51"/>
    </row>
    <row r="95" ht="54.75" customHeight="1">
      <c r="A95" s="37" t="n">
        <v>31</v>
      </c>
      <c r="B95" s="158" t="s">
        <v>147</v>
      </c>
      <c r="C95" s="49" t="n">
        <v>45573.6736458333</v>
      </c>
      <c r="D95" s="9" t="s">
        <v>68</v>
      </c>
      <c r="E95" s="9" t="s">
        <v>11</v>
      </c>
      <c r="F95" s="9" t="s">
        <v>12</v>
      </c>
      <c r="G95" s="9" t="s">
        <v>63</v>
      </c>
      <c r="H95" s="159" t="s">
        <v>148</v>
      </c>
      <c r="I95" s="51" t="s">
        <v>149</v>
      </c>
    </row>
    <row r="96" ht="41.25" customHeight="1">
      <c r="A96" s="37" t="n">
        <v>30</v>
      </c>
      <c r="B96" s="48" t="s">
        <v>150</v>
      </c>
      <c r="C96" s="49" t="n">
        <v>45562.6773032407</v>
      </c>
      <c r="D96" s="9" t="s">
        <v>29</v>
      </c>
      <c r="E96" s="9" t="s">
        <v>72</v>
      </c>
      <c r="F96" s="9" t="s">
        <v>12</v>
      </c>
      <c r="G96" s="9" t="s">
        <v>63</v>
      </c>
      <c r="H96" s="160" t="s">
        <v>151</v>
      </c>
      <c r="I96" s="51" t="s">
        <v>152</v>
      </c>
    </row>
    <row r="97" ht="54.75" customHeight="1">
      <c r="A97" s="37" t="n">
        <v>29</v>
      </c>
      <c r="B97" s="161" t="s">
        <v>153</v>
      </c>
      <c r="C97" s="49" t="n">
        <v>45561.5854166666</v>
      </c>
      <c r="D97" s="9" t="s">
        <v>29</v>
      </c>
      <c r="E97" s="9" t="s">
        <v>11</v>
      </c>
      <c r="F97" s="9" t="s">
        <v>12</v>
      </c>
      <c r="G97" s="9" t="s">
        <v>13</v>
      </c>
      <c r="H97" s="50"/>
      <c r="I97" s="53"/>
    </row>
    <row r="98" ht="27.75" customHeight="1">
      <c r="A98" s="37" t="n">
        <v>28</v>
      </c>
      <c r="B98" s="162" t="s">
        <v>154</v>
      </c>
      <c r="C98" s="49" t="n">
        <v>45559.8125</v>
      </c>
      <c r="D98" s="9" t="s">
        <v>68</v>
      </c>
      <c r="E98" s="9" t="s">
        <v>11</v>
      </c>
      <c r="F98" s="9" t="s">
        <v>12</v>
      </c>
      <c r="G98" s="9" t="s">
        <v>13</v>
      </c>
      <c r="H98" s="50"/>
      <c r="I98" s="51"/>
    </row>
    <row r="99" ht="41.25" customHeight="1">
      <c r="A99" s="37" t="n">
        <v>27</v>
      </c>
      <c r="B99" s="163" t="s">
        <v>155</v>
      </c>
      <c r="C99" s="49" t="n">
        <v>45559.6111111111</v>
      </c>
      <c r="D99" s="9" t="s">
        <v>16</v>
      </c>
      <c r="E99" s="9" t="s">
        <v>17</v>
      </c>
      <c r="F99" s="9" t="s">
        <v>112</v>
      </c>
      <c r="G99" s="54" t="s">
        <v>13</v>
      </c>
      <c r="H99" s="55"/>
      <c r="I99" s="51"/>
    </row>
    <row r="100" ht="27.75" customHeight="1">
      <c r="A100" s="37" t="n">
        <v>26</v>
      </c>
      <c r="B100" s="164" t="s">
        <v>156</v>
      </c>
      <c r="C100" s="49" t="n">
        <v>45558.7013888888</v>
      </c>
      <c r="D100" s="9" t="s">
        <v>68</v>
      </c>
      <c r="E100" s="9" t="s">
        <v>17</v>
      </c>
      <c r="F100" s="9" t="s">
        <v>12</v>
      </c>
      <c r="G100" s="9" t="s">
        <v>13</v>
      </c>
      <c r="H100" s="50"/>
      <c r="I100" s="51"/>
    </row>
    <row r="101" ht="41.25" customHeight="1">
      <c r="A101" s="37" t="n">
        <v>25</v>
      </c>
      <c r="B101" s="165" t="s">
        <v>157</v>
      </c>
      <c r="C101" s="49" t="n">
        <v>45555.8020833333</v>
      </c>
      <c r="D101" s="9" t="s">
        <v>68</v>
      </c>
      <c r="E101" s="9" t="s">
        <v>17</v>
      </c>
      <c r="F101" s="9" t="s">
        <v>12</v>
      </c>
      <c r="G101" s="9" t="s">
        <v>13</v>
      </c>
      <c r="H101" s="50"/>
      <c r="I101" s="51"/>
    </row>
    <row r="102" ht="27.75" customHeight="1">
      <c r="A102" s="37" t="n">
        <v>24</v>
      </c>
      <c r="B102" s="166" t="s">
        <v>158</v>
      </c>
      <c r="C102" s="49" t="n">
        <v>45554.8194444444</v>
      </c>
      <c r="D102" s="9" t="s">
        <v>68</v>
      </c>
      <c r="E102" s="9" t="s">
        <v>17</v>
      </c>
      <c r="F102" s="9" t="s">
        <v>12</v>
      </c>
      <c r="G102" s="9" t="s">
        <v>13</v>
      </c>
      <c r="H102" s="50"/>
      <c r="I102" s="51"/>
    </row>
    <row r="103" ht="27.75" customHeight="1">
      <c r="A103" s="37" t="n">
        <v>23</v>
      </c>
      <c r="B103" s="167" t="s">
        <v>159</v>
      </c>
      <c r="C103" s="49" t="n">
        <v>45553.7083333333</v>
      </c>
      <c r="D103" s="9" t="s">
        <v>20</v>
      </c>
      <c r="E103" s="9" t="s">
        <v>17</v>
      </c>
      <c r="F103" s="9" t="s">
        <v>12</v>
      </c>
      <c r="G103" s="9" t="s">
        <v>13</v>
      </c>
      <c r="H103" s="50"/>
      <c r="I103" s="51"/>
    </row>
    <row r="104" ht="41.25" customHeight="1">
      <c r="A104" s="37" t="n">
        <v>22</v>
      </c>
      <c r="B104" s="168" t="s">
        <v>160</v>
      </c>
      <c r="C104" s="49" t="n">
        <v>45553.5972222222</v>
      </c>
      <c r="D104" s="9" t="s">
        <v>68</v>
      </c>
      <c r="E104" s="9" t="s">
        <v>72</v>
      </c>
      <c r="F104" s="9" t="s">
        <v>12</v>
      </c>
      <c r="G104" s="9" t="s">
        <v>13</v>
      </c>
      <c r="H104" s="50"/>
      <c r="I104" s="51"/>
    </row>
    <row r="105" ht="18" customHeight="1">
      <c r="A105" s="37" t="n">
        <v>21</v>
      </c>
      <c r="B105" s="48" t="s">
        <v>161</v>
      </c>
      <c r="C105" s="49" t="n">
        <v>45548.6743055555</v>
      </c>
      <c r="D105" s="9" t="s">
        <v>20</v>
      </c>
      <c r="E105" s="9" t="s">
        <v>75</v>
      </c>
      <c r="F105" s="9" t="s">
        <v>12</v>
      </c>
      <c r="G105" s="9" t="s">
        <v>13</v>
      </c>
      <c r="H105" s="50"/>
      <c r="I105" s="51"/>
    </row>
    <row r="106" ht="54.75" customHeight="1">
      <c r="A106" s="37" t="n">
        <v>20</v>
      </c>
      <c r="B106" s="169" t="s">
        <v>162</v>
      </c>
      <c r="C106" s="49" t="n">
        <v>45547.6944444444</v>
      </c>
      <c r="D106" s="9" t="s">
        <v>20</v>
      </c>
      <c r="E106" s="9" t="s">
        <v>17</v>
      </c>
      <c r="F106" s="9" t="s">
        <v>12</v>
      </c>
      <c r="G106" s="9" t="s">
        <v>13</v>
      </c>
      <c r="H106" s="50"/>
      <c r="I106" s="51"/>
    </row>
    <row r="107" ht="27.75" customHeight="1">
      <c r="A107" s="37" t="n">
        <v>19</v>
      </c>
      <c r="B107" s="170" t="s">
        <v>163</v>
      </c>
      <c r="C107" s="49" t="n">
        <v>45546.84375</v>
      </c>
      <c r="D107" s="9" t="s">
        <v>68</v>
      </c>
      <c r="E107" s="9" t="s">
        <v>17</v>
      </c>
      <c r="F107" s="9" t="s">
        <v>12</v>
      </c>
      <c r="G107" s="9" t="s">
        <v>13</v>
      </c>
      <c r="H107" s="50"/>
      <c r="I107" s="51"/>
    </row>
    <row r="108" ht="27.75" customHeight="1">
      <c r="A108" s="37" t="n">
        <v>18</v>
      </c>
      <c r="B108" s="171" t="s">
        <v>164</v>
      </c>
      <c r="C108" s="49" t="n">
        <v>45545.4826388888</v>
      </c>
      <c r="D108" s="9" t="s">
        <v>68</v>
      </c>
      <c r="E108" s="9" t="s">
        <v>72</v>
      </c>
      <c r="F108" s="9" t="s">
        <v>12</v>
      </c>
      <c r="G108" s="9" t="s">
        <v>63</v>
      </c>
      <c r="H108" s="50"/>
      <c r="I108" s="51"/>
    </row>
    <row r="109" ht="54.75" customHeight="1">
      <c r="A109" s="37" t="n">
        <v>17</v>
      </c>
      <c r="B109" s="172" t="s">
        <v>165</v>
      </c>
      <c r="C109" s="49" t="n">
        <v>45544.6666666666</v>
      </c>
      <c r="D109" s="173" t="s">
        <v>166</v>
      </c>
      <c r="E109" s="9" t="s">
        <v>72</v>
      </c>
      <c r="F109" s="9" t="s">
        <v>12</v>
      </c>
      <c r="G109" s="9" t="s">
        <v>63</v>
      </c>
      <c r="H109" s="50"/>
      <c r="I109" s="51"/>
    </row>
    <row r="110" ht="27.75" customHeight="1">
      <c r="A110" s="37" t="n">
        <v>16</v>
      </c>
      <c r="B110" s="174" t="s">
        <v>167</v>
      </c>
      <c r="C110" s="49" t="s">
        <v>168</v>
      </c>
      <c r="D110" s="9" t="s">
        <v>20</v>
      </c>
      <c r="E110" s="9" t="s">
        <v>75</v>
      </c>
      <c r="F110" s="9" t="s">
        <v>12</v>
      </c>
      <c r="G110" s="9" t="s">
        <v>13</v>
      </c>
      <c r="H110" s="50"/>
      <c r="I110" s="51"/>
    </row>
    <row r="111" ht="95.25" customHeight="1">
      <c r="A111" s="37" t="n">
        <v>15</v>
      </c>
      <c r="B111" s="175" t="s">
        <v>169</v>
      </c>
      <c r="C111" s="49" t="n">
        <v>45510.625</v>
      </c>
      <c r="D111" s="176" t="s">
        <v>166</v>
      </c>
      <c r="E111" s="9" t="s">
        <v>72</v>
      </c>
      <c r="F111" s="9" t="s">
        <v>170</v>
      </c>
      <c r="G111" s="9" t="s">
        <v>63</v>
      </c>
      <c r="H111" s="177" t="s">
        <v>171</v>
      </c>
      <c r="I111" s="51" t="s">
        <v>152</v>
      </c>
    </row>
    <row r="112" ht="162.75" customHeight="1">
      <c r="A112" s="37" t="n">
        <v>14</v>
      </c>
      <c r="B112" s="178" t="s">
        <v>172</v>
      </c>
      <c r="C112" s="49" t="n">
        <v>45510.5798611111</v>
      </c>
      <c r="D112" s="179" t="s">
        <v>173</v>
      </c>
      <c r="E112" s="9" t="s">
        <v>75</v>
      </c>
      <c r="F112" s="9" t="s">
        <v>170</v>
      </c>
      <c r="G112" s="9" t="s">
        <v>63</v>
      </c>
      <c r="H112" s="180" t="s">
        <v>174</v>
      </c>
      <c r="I112" s="51"/>
    </row>
    <row r="113" ht="149.25" customHeight="1">
      <c r="A113" s="37" t="n">
        <v>12</v>
      </c>
      <c r="B113" s="181" t="s">
        <v>175</v>
      </c>
      <c r="C113" s="49" t="n">
        <v>45503.6784722222</v>
      </c>
      <c r="D113" s="9" t="s">
        <v>29</v>
      </c>
      <c r="E113" s="9" t="s">
        <v>72</v>
      </c>
      <c r="F113" s="9" t="s">
        <v>141</v>
      </c>
      <c r="G113" s="9" t="s">
        <v>63</v>
      </c>
      <c r="H113" s="182" t="s">
        <v>176</v>
      </c>
      <c r="I113" s="51"/>
    </row>
    <row r="114" ht="18" customHeight="1">
      <c r="A114" s="37" t="n">
        <v>11</v>
      </c>
      <c r="B114" s="48" t="s">
        <v>177</v>
      </c>
      <c r="C114" s="57" t="n">
        <v>45488.7916666666</v>
      </c>
      <c r="D114" s="9" t="s">
        <v>26</v>
      </c>
      <c r="E114" s="9" t="s">
        <v>72</v>
      </c>
      <c r="F114" s="9" t="s">
        <v>141</v>
      </c>
      <c r="G114" s="9" t="s">
        <v>13</v>
      </c>
      <c r="H114" s="51"/>
      <c r="I114" s="51"/>
    </row>
    <row r="115" ht="18" customHeight="1">
      <c r="A115" s="37" t="n">
        <v>10</v>
      </c>
      <c r="B115" s="48" t="s">
        <v>178</v>
      </c>
      <c r="C115" s="57" t="n">
        <v>45488.7256944444</v>
      </c>
      <c r="D115" s="9" t="s">
        <v>179</v>
      </c>
      <c r="E115" s="9" t="s">
        <v>72</v>
      </c>
      <c r="F115" s="9" t="s">
        <v>12</v>
      </c>
      <c r="G115" s="9" t="s">
        <v>13</v>
      </c>
      <c r="H115" s="51"/>
      <c r="I115" s="51"/>
    </row>
    <row r="116" ht="18" customHeight="1">
      <c r="A116" s="37" t="n">
        <v>9</v>
      </c>
      <c r="B116" s="58" t="s">
        <v>180</v>
      </c>
      <c r="C116" s="59" t="n">
        <v>45484.6319444444</v>
      </c>
      <c r="D116" s="9" t="s">
        <v>68</v>
      </c>
      <c r="E116" s="9" t="s">
        <v>72</v>
      </c>
      <c r="F116" s="9" t="s">
        <v>12</v>
      </c>
      <c r="G116" s="9" t="s">
        <v>13</v>
      </c>
      <c r="H116" s="51"/>
      <c r="I116" s="51"/>
    </row>
    <row r="117" ht="18" customHeight="1">
      <c r="A117" s="37" t="n">
        <v>8</v>
      </c>
      <c r="B117" s="48" t="s">
        <v>181</v>
      </c>
      <c r="C117" s="57" t="n">
        <v>45482.6597222222</v>
      </c>
      <c r="D117" s="9" t="s">
        <v>16</v>
      </c>
      <c r="E117" s="9"/>
      <c r="F117" s="9" t="s">
        <v>141</v>
      </c>
      <c r="G117" s="9" t="s">
        <v>13</v>
      </c>
      <c r="H117" s="51"/>
      <c r="I117" s="51"/>
    </row>
    <row r="118" ht="41.25" customHeight="1">
      <c r="A118" s="37" t="n">
        <v>7</v>
      </c>
      <c r="B118" s="183" t="s">
        <v>182</v>
      </c>
      <c r="C118" s="59" t="n">
        <v>45482.4791666666</v>
      </c>
      <c r="D118" s="9" t="s">
        <v>68</v>
      </c>
      <c r="E118" s="9" t="s">
        <v>72</v>
      </c>
      <c r="F118" s="9" t="s">
        <v>12</v>
      </c>
      <c r="G118" s="9" t="s">
        <v>13</v>
      </c>
      <c r="H118" s="51"/>
      <c r="I118" s="51"/>
    </row>
    <row r="119" ht="18" customHeight="1">
      <c r="A119" s="37" t="n">
        <v>6</v>
      </c>
      <c r="B119" s="58" t="s">
        <v>183</v>
      </c>
      <c r="C119" s="59" t="n">
        <v>45481.4791666666</v>
      </c>
      <c r="D119" s="9" t="s">
        <v>184</v>
      </c>
      <c r="E119" s="9" t="s">
        <v>72</v>
      </c>
      <c r="F119" s="9" t="s">
        <v>12</v>
      </c>
      <c r="G119" s="9" t="s">
        <v>63</v>
      </c>
      <c r="H119" s="51" t="s">
        <v>185</v>
      </c>
      <c r="I119" s="51"/>
    </row>
    <row r="120" ht="18" customHeight="1">
      <c r="A120" s="37" t="n">
        <v>5</v>
      </c>
      <c r="B120" s="48" t="s">
        <v>186</v>
      </c>
      <c r="C120" s="57" t="n">
        <v>45477.625</v>
      </c>
      <c r="D120" s="9" t="s">
        <v>26</v>
      </c>
      <c r="E120" s="9" t="s">
        <v>72</v>
      </c>
      <c r="F120" s="9" t="s">
        <v>141</v>
      </c>
      <c r="G120" s="9" t="s">
        <v>13</v>
      </c>
      <c r="H120" s="51"/>
      <c r="I120" s="51"/>
    </row>
    <row r="121" ht="27.75" customHeight="1">
      <c r="A121" s="37" t="n">
        <v>4</v>
      </c>
      <c r="B121" s="60" t="s">
        <v>187</v>
      </c>
      <c r="C121" s="61" t="n">
        <v>45476.6701388888</v>
      </c>
      <c r="D121" s="9" t="s">
        <v>184</v>
      </c>
      <c r="E121" s="9" t="s">
        <v>72</v>
      </c>
      <c r="F121" s="9" t="s">
        <v>12</v>
      </c>
      <c r="G121" s="9" t="s">
        <v>13</v>
      </c>
      <c r="H121" s="51"/>
      <c r="I121" s="51"/>
    </row>
    <row r="122" ht="41.25" customHeight="1">
      <c r="A122" s="37" t="n">
        <v>3</v>
      </c>
      <c r="B122" s="184" t="s">
        <v>188</v>
      </c>
      <c r="C122" s="61" t="n">
        <v>45475.8840277777</v>
      </c>
      <c r="D122" s="9" t="s">
        <v>68</v>
      </c>
      <c r="E122" s="9" t="s">
        <v>72</v>
      </c>
      <c r="F122" s="9" t="s">
        <v>12</v>
      </c>
      <c r="G122" s="9" t="s">
        <v>13</v>
      </c>
      <c r="H122" s="51"/>
      <c r="I122" s="51"/>
    </row>
    <row r="123" ht="18" customHeight="1">
      <c r="A123" s="37" t="n">
        <v>2</v>
      </c>
      <c r="B123" s="48" t="s">
        <v>189</v>
      </c>
      <c r="C123" s="57" t="n">
        <v>45475.0833333333</v>
      </c>
      <c r="D123" s="9" t="s">
        <v>179</v>
      </c>
      <c r="E123" s="9" t="s">
        <v>75</v>
      </c>
      <c r="F123" s="9" t="s">
        <v>141</v>
      </c>
      <c r="G123" s="9" t="s">
        <v>13</v>
      </c>
      <c r="H123" s="51"/>
      <c r="I123" s="51"/>
    </row>
    <row r="124" ht="18" customHeight="1">
      <c r="A124" s="37" t="n">
        <v>1</v>
      </c>
      <c r="B124" s="48" t="s">
        <v>190</v>
      </c>
      <c r="C124" s="57" t="n">
        <v>45474.8333333333</v>
      </c>
      <c r="D124" s="9" t="s">
        <v>179</v>
      </c>
      <c r="E124" s="9" t="s">
        <v>75</v>
      </c>
      <c r="F124" s="9" t="s">
        <v>141</v>
      </c>
      <c r="G124" s="9" t="s">
        <v>63</v>
      </c>
      <c r="H124" s="51" t="s">
        <v>191</v>
      </c>
      <c r="I124" s="51"/>
    </row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</sheetData>
  <phoneticPr fontId="1" type="noConversion"/>
  <dataValidations count="18">
    <dataValidation type="list" errorStyle="information" allowBlank="1" showErrorMessage="1" sqref="E108:E116 E118:E124">
      <formula1>"功能,游戏"</formula1>
    </dataValidation>
    <dataValidation type="list" sqref="E100:E107">
      <formula1>"功能,游戏,BUG修复"</formula1>
    </dataValidation>
    <dataValidation type="list" errorStyle="information" allowBlank="1" showErrorMessage="1" sqref="I95:I96 I111">
      <formula1>"有效果,无效果,反效果"</formula1>
    </dataValidation>
    <dataValidation type="list" sqref="E84 E99">
      <formula1>"功能,游戏,BUG修复,功能优化"</formula1>
    </dataValidation>
    <dataValidation type="list" sqref="E88">
      <formula1>"功能,游戏,BUG修复,功能优化"</formula1>
    </dataValidation>
    <dataValidation type="list" sqref="E75">
      <formula1>"功能,游戏,BUG修复,功能优化"</formula1>
    </dataValidation>
    <dataValidation type="list" sqref="E74">
      <formula1>"功能,游戏,BUG修复,功能优化"</formula1>
    </dataValidation>
    <dataValidation type="list" sqref="E70 E79">
      <formula1>"功能,游戏,BUG修复,功能优化"</formula1>
    </dataValidation>
    <dataValidation type="list" sqref="E61:E64 E66 E71">
      <formula1>"功能,游戏,BUG修复,功能优化"</formula1>
    </dataValidation>
    <dataValidation type="list" sqref="E55:E60 E65 E67:E69 E72:E73 E76:E78 E80:E83 E85:E87 E89:E98">
      <formula1>"功能,游戏,BUG修复,功能优化"</formula1>
    </dataValidation>
    <dataValidation type="list" sqref="E46:E54">
      <formula1>"功能,游戏,BUG修复,功能优化"</formula1>
    </dataValidation>
    <dataValidation type="list" sqref="E42:E45">
      <formula1>"功能,游戏,BUG修复,功能优化"</formula1>
    </dataValidation>
    <dataValidation type="list" sqref="E31:E41">
      <formula1>"功能,游戏,BUG修复,功能优化"</formula1>
    </dataValidation>
    <dataValidation type="list" sqref="E27:E30">
      <formula1>"功能,游戏,BUG修复,功能优化"</formula1>
    </dataValidation>
    <dataValidation type="list" sqref="E6:E26">
      <formula1>"功能,游戏,BUG修复,功能优化"</formula1>
    </dataValidation>
    <dataValidation type="list" sqref="F2:F124">
      <formula1>"H5,W2A,H5&amp;W2A,服务器"</formula1>
    </dataValidation>
    <dataValidation type="list" errorStyle="information" allowBlank="1" showErrorMessage="1" sqref="G2:G124 H2:H60 I2:I45">
      <formula1>"否,是"</formula1>
    </dataValidation>
    <dataValidation type="list" sqref="E2:E5">
      <formula1>"功能,游戏,BUG修复,功能优化"</formula1>
    </dataValidation>
  </dataValidations>
  <hyperlinks>
    <hyperlink ref="J5" r:id="rId1"/>
    <hyperlink ref="B73" r:id="rId2"/>
    <hyperlink ref="B89" r:id="rId3"/>
    <hyperlink ref="B95" r:id="rId4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16.5" customHeight="1">
      <c r="A1" s="4" t="s">
        <v>191</v>
      </c>
    </row>
    <row r="2" ht="60" customHeight="1">
      <c r="A2" s="4">
        <v/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cols>
    <col min="2" max="2" width="14.671875"/>
  </cols>
  <sheetData>
    <row r="1" ht="149.25" customHeight="1">
      <c r="A1" s="3" t="s">
        <v>176</v>
      </c>
    </row>
    <row r="3" ht="60" customHeight="1">
      <c r="A3" s="4">
        <v/>
      </c>
    </row>
    <row r="4" ht="16.5" customHeight="1">
      <c r="A4" s="12" t="s">
        <v>192</v>
      </c>
      <c r="B4" s="12" t="s">
        <v>193</v>
      </c>
      <c r="C4" s="12" t="s">
        <v>194</v>
      </c>
      <c r="D4" s="12" t="s">
        <v>195</v>
      </c>
      <c r="E4" s="12" t="s">
        <v>196</v>
      </c>
      <c r="F4" s="12" t="s">
        <v>197</v>
      </c>
      <c r="G4" s="12" t="s">
        <v>198</v>
      </c>
      <c r="H4" s="12" t="s">
        <v>199</v>
      </c>
      <c r="I4" s="12" t="s">
        <v>200</v>
      </c>
      <c r="J4" s="12" t="s">
        <v>201</v>
      </c>
      <c r="K4" s="12" t="s">
        <v>202</v>
      </c>
      <c r="L4" s="12" t="s">
        <v>203</v>
      </c>
      <c r="M4" s="12" t="s">
        <v>204</v>
      </c>
    </row>
    <row r="5" ht="16.5" customHeight="1">
      <c r="A5" s="7"/>
      <c r="B5" s="13" t="s">
        <v>205</v>
      </c>
      <c r="C5" s="13" t="n">
        <v>7510</v>
      </c>
      <c r="D5" s="13" t="n">
        <v>1336</v>
      </c>
      <c r="E5" s="13" t="n">
        <v>1934</v>
      </c>
      <c r="F5" s="17" t="n">
        <v>0.2575</v>
      </c>
      <c r="G5" s="13" t="n">
        <v>510305</v>
      </c>
      <c r="H5" s="13" t="n">
        <v>263.86</v>
      </c>
      <c r="I5" s="13" t="n">
        <v>1133</v>
      </c>
      <c r="J5" s="17" t="n">
        <v>0.5858</v>
      </c>
      <c r="K5" s="13" t="n">
        <v>76486</v>
      </c>
      <c r="L5" s="13" t="n">
        <v>67.51</v>
      </c>
      <c r="M5" s="17" t="n">
        <v>0.1499</v>
      </c>
    </row>
    <row r="6" ht="16.5" customHeight="1">
      <c r="A6" s="7"/>
      <c r="B6" s="13" t="s">
        <v>206</v>
      </c>
      <c r="C6" s="13" t="n">
        <v>6801</v>
      </c>
      <c r="D6" s="13" t="n">
        <v>1242</v>
      </c>
      <c r="E6" s="13" t="n">
        <v>1710</v>
      </c>
      <c r="F6" s="17" t="n">
        <v>0.2514</v>
      </c>
      <c r="G6" s="13" t="n">
        <v>464003</v>
      </c>
      <c r="H6" s="13" t="n">
        <v>271.35</v>
      </c>
      <c r="I6" s="13" t="n">
        <v>1024</v>
      </c>
      <c r="J6" s="17" t="n">
        <v>0.5988</v>
      </c>
      <c r="K6" s="13" t="n">
        <v>75397</v>
      </c>
      <c r="L6" s="13" t="n">
        <v>73.63</v>
      </c>
      <c r="M6" s="17" t="n">
        <v>0.1625</v>
      </c>
    </row>
    <row r="7" ht="16.5" customHeight="1">
      <c r="A7" s="7"/>
      <c r="B7" s="13" t="s">
        <v>207</v>
      </c>
      <c r="C7" s="13"/>
      <c r="D7" s="18" t="n">
        <v>-94</v>
      </c>
      <c r="E7" s="13"/>
      <c r="F7" s="20" t="n">
        <v>-0.0061</v>
      </c>
      <c r="G7" s="13"/>
      <c r="H7" s="24" t="n">
        <v>7.49</v>
      </c>
      <c r="I7" s="13"/>
      <c r="J7" s="25" t="n">
        <v>0.013</v>
      </c>
      <c r="K7" s="13"/>
      <c r="L7" s="24" t="n">
        <v>6.12</v>
      </c>
      <c r="M7" s="25" t="n">
        <v>0.0126</v>
      </c>
    </row>
  </sheetData>
  <mergeCells count="1">
    <mergeCell ref="A4:A7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122.25" customHeight="1">
      <c r="A1" s="3" t="s">
        <v>174</v>
      </c>
    </row>
    <row r="7" ht="60" customHeight="1">
      <c r="A7" s="4">
        <v/>
      </c>
    </row>
    <row r="8" ht="60" customHeight="1">
      <c r="A8" s="4">
        <v/>
      </c>
    </row>
    <row r="9" ht="60" customHeight="1">
      <c r="A9" s="4">
        <v/>
      </c>
    </row>
    <row r="10" ht="60" customHeight="1">
      <c r="A10" s="4">
        <v/>
      </c>
    </row>
    <row r="11" ht="60" customHeight="1">
      <c r="A11" s="4">
        <v/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16.5" customHeight="1">
      <c r="A1" s="3" t="s">
        <v>208</v>
      </c>
    </row>
    <row r="15" ht="60" customHeight="1">
      <c r="A15" s="4">
        <v/>
      </c>
    </row>
    <row r="16" ht="60" customHeight="1">
      <c r="A16" s="4">
        <v/>
      </c>
    </row>
    <row r="17" ht="60" customHeight="1">
      <c r="A17" s="4">
        <v/>
      </c>
    </row>
    <row r="28" ht="16.5" customHeight="1"/>
    <row r="58" ht="16.5" customHeight="1" hidden="1"/>
    <row r="59" ht="16.5" customHeight="1"/>
  </sheetData>
  <mergeCells count="1">
    <mergeCell ref="A1:I13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41.25" customHeight="1">
      <c r="A1" s="3" t="s">
        <v>151</v>
      </c>
    </row>
    <row r="2" ht="16.5" customHeight="1">
      <c r="A2" s="4" t="s">
        <v>209</v>
      </c>
    </row>
  </sheetData>
  <mergeCells count="2">
    <mergeCell ref="A1:J1"/>
    <mergeCell ref="A2:T32"/>
  </mergeCells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57.75" customHeight="1">
      <c r="A1" s="3" t="s">
        <v>210</v>
      </c>
    </row>
    <row r="2" ht="16.5" customHeight="1">
      <c r="A2" s="4" t="s">
        <v>211</v>
      </c>
    </row>
    <row r="3" ht="16.5" customHeight="1">
      <c r="A3" s="4" t="s">
        <v>212</v>
      </c>
    </row>
    <row r="4" ht="16.5" customHeight="1">
      <c r="A4" s="4" t="s">
        <v>213</v>
      </c>
    </row>
    <row r="5" ht="16.5" customHeight="1">
      <c r="A5" s="4" t="s">
        <v>214</v>
      </c>
    </row>
  </sheetData>
  <mergeCells count="1">
    <mergeCell ref="A1:G1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DingTalk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DingTalk</cp:lastModifiedBy>
  <dcterms:created xsi:type="dcterms:W3CDTF">2006-09-16T00:00:00Z</dcterms:created>
  <dcterms:modified xsi:type="dcterms:W3CDTF">2025-04-03T17:46:31Z</dcterms:modified>
</cp:coreProperties>
</file>